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45" windowWidth="17955" windowHeight="11550" activeTab="3"/>
  </bookViews>
  <sheets>
    <sheet name="Přestupky" sheetId="1" r:id="rId1"/>
    <sheet name="Kamerový systém" sheetId="2" r:id="rId2"/>
    <sheet name="Agenda MěP" sheetId="3" r:id="rId3"/>
    <sheet name="Výstroj a výzbroj" sheetId="4" r:id="rId4"/>
  </sheets>
  <externalReferences>
    <externalReference r:id="rId5"/>
    <externalReference r:id="rId6"/>
  </externalReferences>
  <calcPr calcId="145621"/>
</workbook>
</file>

<file path=xl/calcChain.xml><?xml version="1.0" encoding="utf-8"?>
<calcChain xmlns="http://schemas.openxmlformats.org/spreadsheetml/2006/main">
  <c r="C85" i="4" l="1"/>
  <c r="B85" i="4"/>
  <c r="B84" i="4"/>
  <c r="B83" i="4"/>
  <c r="C83" i="4" s="1"/>
  <c r="B82" i="4"/>
  <c r="C82" i="4" s="1"/>
  <c r="B81" i="4"/>
  <c r="C81" i="4" s="1"/>
  <c r="B80" i="4"/>
  <c r="C80" i="4" s="1"/>
  <c r="B79" i="4"/>
  <c r="C79" i="4" s="1"/>
  <c r="B78" i="4"/>
  <c r="C78" i="4" s="1"/>
  <c r="B77" i="4"/>
  <c r="C75" i="4"/>
  <c r="B75" i="4"/>
  <c r="B74" i="4"/>
  <c r="B73" i="4"/>
  <c r="C73" i="4" s="1"/>
  <c r="B72" i="4"/>
  <c r="C72" i="4" s="1"/>
  <c r="B71" i="4"/>
  <c r="C71" i="4" s="1"/>
  <c r="B70" i="4"/>
  <c r="C70" i="4" s="1"/>
  <c r="B69" i="4"/>
  <c r="C69" i="4" s="1"/>
  <c r="B68" i="4"/>
  <c r="C68" i="4" s="1"/>
  <c r="B67" i="4"/>
  <c r="C65" i="4"/>
  <c r="B65" i="4"/>
  <c r="B64" i="4"/>
  <c r="B63" i="4"/>
  <c r="C63" i="4" s="1"/>
  <c r="B62" i="4"/>
  <c r="C62" i="4" s="1"/>
  <c r="B61" i="4"/>
  <c r="C61" i="4" s="1"/>
  <c r="B60" i="4"/>
  <c r="C60" i="4" s="1"/>
  <c r="B59" i="4"/>
  <c r="C59" i="4" s="1"/>
  <c r="B58" i="4"/>
  <c r="C58" i="4" s="1"/>
  <c r="B57" i="4"/>
  <c r="C55" i="4"/>
  <c r="B55" i="4"/>
  <c r="B54" i="4"/>
  <c r="B53" i="4"/>
  <c r="C53" i="4" s="1"/>
  <c r="B52" i="4"/>
  <c r="C52" i="4" s="1"/>
  <c r="B51" i="4"/>
  <c r="C51" i="4" s="1"/>
  <c r="B50" i="4"/>
  <c r="C50" i="4" s="1"/>
  <c r="B49" i="4"/>
  <c r="C49" i="4" s="1"/>
  <c r="B48" i="4"/>
  <c r="C48" i="4" s="1"/>
  <c r="B47" i="4"/>
  <c r="C45" i="4"/>
  <c r="B45" i="4"/>
  <c r="B44" i="4"/>
  <c r="B43" i="4"/>
  <c r="C43" i="4" s="1"/>
  <c r="B42" i="4"/>
  <c r="C42" i="4" s="1"/>
  <c r="B41" i="4"/>
  <c r="C41" i="4" s="1"/>
  <c r="B40" i="4"/>
  <c r="C40" i="4" s="1"/>
  <c r="B39" i="4"/>
  <c r="C39" i="4" s="1"/>
  <c r="B38" i="4"/>
  <c r="C38" i="4" s="1"/>
  <c r="B37" i="4"/>
  <c r="B35" i="4"/>
  <c r="B21" i="4"/>
  <c r="B20" i="4"/>
  <c r="B85" i="3" l="1"/>
  <c r="C85" i="3" s="1"/>
  <c r="B84" i="3"/>
  <c r="B83" i="3"/>
  <c r="C83" i="3" s="1"/>
  <c r="B82" i="3"/>
  <c r="C82" i="3" s="1"/>
  <c r="B81" i="3"/>
  <c r="C81" i="3" s="1"/>
  <c r="B80" i="3"/>
  <c r="C80" i="3" s="1"/>
  <c r="B79" i="3"/>
  <c r="C79" i="3" s="1"/>
  <c r="B78" i="3"/>
  <c r="C78" i="3" s="1"/>
  <c r="B77" i="3"/>
  <c r="B75" i="3"/>
  <c r="C75" i="3" s="1"/>
  <c r="B74" i="3"/>
  <c r="B73" i="3"/>
  <c r="C73" i="3" s="1"/>
  <c r="B72" i="3"/>
  <c r="C72" i="3" s="1"/>
  <c r="B71" i="3"/>
  <c r="C71" i="3" s="1"/>
  <c r="B70" i="3"/>
  <c r="C70" i="3" s="1"/>
  <c r="B69" i="3"/>
  <c r="C69" i="3" s="1"/>
  <c r="B68" i="3"/>
  <c r="C68" i="3" s="1"/>
  <c r="B67" i="3"/>
  <c r="B65" i="3"/>
  <c r="C65" i="3" s="1"/>
  <c r="B64" i="3"/>
  <c r="B63" i="3"/>
  <c r="C63" i="3" s="1"/>
  <c r="C62" i="3"/>
  <c r="B62" i="3"/>
  <c r="B61" i="3"/>
  <c r="C61" i="3" s="1"/>
  <c r="C60" i="3"/>
  <c r="B60" i="3"/>
  <c r="B59" i="3"/>
  <c r="C59" i="3" s="1"/>
  <c r="C58" i="3"/>
  <c r="B58" i="3"/>
  <c r="B57" i="3"/>
  <c r="B55" i="3"/>
  <c r="C55" i="3" s="1"/>
  <c r="B54" i="3"/>
  <c r="B53" i="3"/>
  <c r="C53" i="3" s="1"/>
  <c r="C52" i="3"/>
  <c r="B52" i="3"/>
  <c r="B51" i="3"/>
  <c r="C51" i="3" s="1"/>
  <c r="C50" i="3"/>
  <c r="B50" i="3"/>
  <c r="B49" i="3"/>
  <c r="C49" i="3" s="1"/>
  <c r="C48" i="3"/>
  <c r="B48" i="3"/>
  <c r="B47" i="3"/>
  <c r="B45" i="3"/>
  <c r="C45" i="3" s="1"/>
  <c r="B44" i="3"/>
  <c r="B43" i="3"/>
  <c r="C43" i="3" s="1"/>
  <c r="C42" i="3"/>
  <c r="B42" i="3"/>
  <c r="B41" i="3"/>
  <c r="C41" i="3" s="1"/>
  <c r="C40" i="3"/>
  <c r="B40" i="3"/>
  <c r="B39" i="3"/>
  <c r="C39" i="3" s="1"/>
  <c r="C38" i="3"/>
  <c r="B38" i="3"/>
  <c r="B37" i="3"/>
  <c r="B35" i="3"/>
  <c r="B21" i="3"/>
  <c r="B20" i="3"/>
  <c r="B85" i="2"/>
  <c r="C85" i="2" s="1"/>
  <c r="B84" i="2"/>
  <c r="B83" i="2"/>
  <c r="C83" i="2" s="1"/>
  <c r="B82" i="2"/>
  <c r="C82" i="2" s="1"/>
  <c r="B81" i="2"/>
  <c r="C81" i="2" s="1"/>
  <c r="B80" i="2"/>
  <c r="C80" i="2" s="1"/>
  <c r="B79" i="2"/>
  <c r="C79" i="2" s="1"/>
  <c r="B78" i="2"/>
  <c r="C78" i="2" s="1"/>
  <c r="B77" i="2"/>
  <c r="B75" i="2"/>
  <c r="C75" i="2" s="1"/>
  <c r="B74" i="2"/>
  <c r="B73" i="2"/>
  <c r="C73" i="2" s="1"/>
  <c r="B72" i="2"/>
  <c r="C72" i="2" s="1"/>
  <c r="B71" i="2"/>
  <c r="C71" i="2" s="1"/>
  <c r="B70" i="2"/>
  <c r="C70" i="2" s="1"/>
  <c r="B69" i="2"/>
  <c r="C69" i="2" s="1"/>
  <c r="B68" i="2"/>
  <c r="C68" i="2" s="1"/>
  <c r="B67" i="2"/>
  <c r="B65" i="2"/>
  <c r="C65" i="2" s="1"/>
  <c r="B64" i="2"/>
  <c r="B63" i="2"/>
  <c r="C63" i="2" s="1"/>
  <c r="B62" i="2"/>
  <c r="C62" i="2" s="1"/>
  <c r="B61" i="2"/>
  <c r="C61" i="2" s="1"/>
  <c r="B60" i="2"/>
  <c r="C60" i="2" s="1"/>
  <c r="B59" i="2"/>
  <c r="C59" i="2" s="1"/>
  <c r="B58" i="2"/>
  <c r="C58" i="2" s="1"/>
  <c r="B57" i="2"/>
  <c r="B55" i="2"/>
  <c r="C55" i="2" s="1"/>
  <c r="B54" i="2"/>
  <c r="B53" i="2"/>
  <c r="C53" i="2" s="1"/>
  <c r="B52" i="2"/>
  <c r="C52" i="2" s="1"/>
  <c r="B51" i="2"/>
  <c r="C51" i="2" s="1"/>
  <c r="B50" i="2"/>
  <c r="C50" i="2" s="1"/>
  <c r="B49" i="2"/>
  <c r="C49" i="2" s="1"/>
  <c r="B48" i="2"/>
  <c r="C48" i="2" s="1"/>
  <c r="B47" i="2"/>
  <c r="B45" i="2"/>
  <c r="C45" i="2" s="1"/>
  <c r="B44" i="2"/>
  <c r="B43" i="2"/>
  <c r="C43" i="2" s="1"/>
  <c r="B42" i="2"/>
  <c r="C42" i="2" s="1"/>
  <c r="B41" i="2"/>
  <c r="C41" i="2" s="1"/>
  <c r="B40" i="2"/>
  <c r="C40" i="2" s="1"/>
  <c r="B39" i="2"/>
  <c r="C39" i="2" s="1"/>
  <c r="B38" i="2"/>
  <c r="C38" i="2" s="1"/>
  <c r="B37" i="2"/>
  <c r="B35" i="2"/>
  <c r="B21" i="2"/>
  <c r="B20" i="2"/>
  <c r="B85" i="1"/>
  <c r="C85" i="1" s="1"/>
  <c r="B84" i="1"/>
  <c r="B83" i="1"/>
  <c r="C83" i="1" s="1"/>
  <c r="B82" i="1"/>
  <c r="C82" i="1" s="1"/>
  <c r="B81" i="1"/>
  <c r="C81" i="1" s="1"/>
  <c r="C80" i="1"/>
  <c r="B80" i="1"/>
  <c r="B79" i="1"/>
  <c r="C79" i="1" s="1"/>
  <c r="C78" i="1"/>
  <c r="B78" i="1"/>
  <c r="B77" i="1"/>
  <c r="B75" i="1"/>
  <c r="C75" i="1" s="1"/>
  <c r="B74" i="1"/>
  <c r="B73" i="1"/>
  <c r="C73" i="1" s="1"/>
  <c r="C72" i="1"/>
  <c r="B72" i="1"/>
  <c r="B71" i="1"/>
  <c r="C71" i="1" s="1"/>
  <c r="C70" i="1"/>
  <c r="B70" i="1"/>
  <c r="B69" i="1"/>
  <c r="C69" i="1" s="1"/>
  <c r="C68" i="1"/>
  <c r="B68" i="1"/>
  <c r="B67" i="1"/>
  <c r="B65" i="1"/>
  <c r="C65" i="1" s="1"/>
  <c r="B64" i="1"/>
  <c r="B63" i="1"/>
  <c r="C63" i="1" s="1"/>
  <c r="C62" i="1"/>
  <c r="B62" i="1"/>
  <c r="B61" i="1"/>
  <c r="C61" i="1" s="1"/>
  <c r="C60" i="1"/>
  <c r="B60" i="1"/>
  <c r="B59" i="1"/>
  <c r="C59" i="1" s="1"/>
  <c r="C58" i="1"/>
  <c r="B58" i="1"/>
  <c r="B57" i="1"/>
  <c r="B55" i="1"/>
  <c r="C55" i="1" s="1"/>
  <c r="B54" i="1"/>
  <c r="B53" i="1"/>
  <c r="C53" i="1" s="1"/>
  <c r="C52" i="1"/>
  <c r="B52" i="1"/>
  <c r="B51" i="1"/>
  <c r="C51" i="1" s="1"/>
  <c r="C50" i="1"/>
  <c r="B50" i="1"/>
  <c r="B49" i="1"/>
  <c r="C49" i="1" s="1"/>
  <c r="C48" i="1"/>
  <c r="B48" i="1"/>
  <c r="B47" i="1"/>
  <c r="B45" i="1"/>
  <c r="C45" i="1" s="1"/>
  <c r="B44" i="1"/>
  <c r="B43" i="1"/>
  <c r="C43" i="1" s="1"/>
  <c r="C42" i="1"/>
  <c r="B42" i="1"/>
  <c r="B41" i="1"/>
  <c r="C41" i="1" s="1"/>
  <c r="C40" i="1"/>
  <c r="B40" i="1"/>
  <c r="B39" i="1"/>
  <c r="C39" i="1" s="1"/>
  <c r="C38" i="1"/>
  <c r="B38" i="1"/>
  <c r="B37" i="1"/>
  <c r="B35" i="1"/>
  <c r="B21" i="1"/>
  <c r="B20" i="1"/>
</calcChain>
</file>

<file path=xl/comments1.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<sst xmlns="http://schemas.openxmlformats.org/spreadsheetml/2006/main" count="224" uniqueCount="57">
  <si>
    <t>Název zpracování:</t>
  </si>
  <si>
    <t>Číslo zpracování:</t>
  </si>
  <si>
    <t>Organizační jednotka:</t>
  </si>
  <si>
    <t>Číslo organizační jednotky:</t>
  </si>
  <si>
    <t>Odpovědná osoba:</t>
  </si>
  <si>
    <t xml:space="preserve">       - e-mail:</t>
  </si>
  <si>
    <t xml:space="preserve">       - telefon:</t>
  </si>
  <si>
    <t>Oprávnění zaměstnanci:</t>
  </si>
  <si>
    <t>Příjemci OÚ:</t>
  </si>
  <si>
    <t>Počet subjektů údajů:</t>
  </si>
  <si>
    <t>Další místa zpracování:</t>
  </si>
  <si>
    <t>Zdroj OÚ:</t>
  </si>
  <si>
    <t>Způsob zpracování:</t>
  </si>
  <si>
    <t>automatizované + neautomatizované (v listinné podobě)</t>
  </si>
  <si>
    <t>Přeshraniční zpracování:</t>
  </si>
  <si>
    <t>NE</t>
  </si>
  <si>
    <t>Druh OÚ:</t>
  </si>
  <si>
    <t xml:space="preserve">      - zákonnost zpracování:</t>
  </si>
  <si>
    <t>Zvláštní kategorie OÚ:</t>
  </si>
  <si>
    <t>OÚ o trestních věcech:</t>
  </si>
  <si>
    <t>Účel zpracování:</t>
  </si>
  <si>
    <t>Kategorie subjektů údajů:</t>
  </si>
  <si>
    <t>Předávání do zahraničí:</t>
  </si>
  <si>
    <t>Doba uložení OÚ:</t>
  </si>
  <si>
    <t xml:space="preserve">      - důvod:</t>
  </si>
  <si>
    <t>Místa uložení osobních údajů:</t>
  </si>
  <si>
    <t>Profilování:</t>
  </si>
  <si>
    <t>Posouzení vlivu:</t>
  </si>
  <si>
    <t xml:space="preserve">      - provedení:</t>
  </si>
  <si>
    <t>Společný správce:</t>
  </si>
  <si>
    <t>Zpracovatel:</t>
  </si>
  <si>
    <t xml:space="preserve"> </t>
  </si>
  <si>
    <t>Přestupky</t>
  </si>
  <si>
    <t>Městská policie</t>
  </si>
  <si>
    <t>Jaromír Antl</t>
  </si>
  <si>
    <t>jaromir.antl@vysoke-myto.cz</t>
  </si>
  <si>
    <t>465466179</t>
  </si>
  <si>
    <t>strážníci MěP</t>
  </si>
  <si>
    <t>osoby specifikované v zákoně o obecné policii, státní instituce a orgány atd.</t>
  </si>
  <si>
    <t>od subjektu z evidencí</t>
  </si>
  <si>
    <t>jméno, příjmení, datum narození, bydliště, telefonní číslo, e-mail, občanství, rodné číslo</t>
  </si>
  <si>
    <t>6/1c</t>
  </si>
  <si>
    <t>odhalování, oznamování, zjišťování osob podezřelých ze spáchání přestupků</t>
  </si>
  <si>
    <t>Subjekty stanovené v zákoně o obecní policii</t>
  </si>
  <si>
    <t>podle zákona o obecné policii</t>
  </si>
  <si>
    <t>Kancelář MěP</t>
  </si>
  <si>
    <t>Kamerový systém</t>
  </si>
  <si>
    <t>6/1f</t>
  </si>
  <si>
    <t>14 dní</t>
  </si>
  <si>
    <t>Agenda MěP</t>
  </si>
  <si>
    <t>Policie ČR, soudy, správní orgány, celní správa</t>
  </si>
  <si>
    <t>kamery</t>
  </si>
  <si>
    <t>jméno, příjmení, datum narození, bydliště, telefonní číslo, e-mail, občanství, rodné číslo, číslo zbrojního průkazu</t>
  </si>
  <si>
    <t>6/1e</t>
  </si>
  <si>
    <t>evidence</t>
  </si>
  <si>
    <t>zákon o zbraních a střelivu</t>
  </si>
  <si>
    <t>zákon</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</si>
</sst>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2"/>
      <name val="Calibri"/>
      <family val="2"/>
      <charset val="238"/>
      <scheme val="minor"/>
    </font>
    <font>
      <b/>
      <sz val="11"/>
      <name val="Calibri"/>
      <family val="2"/>
      <charset val="238"/>
      <scheme val="minor"/>
    </font>
    <font>
      <u/>
      <sz val="11"/>
      <color theme="10"/>
      <name val="Calibri"/>
      <family val="2"/>
      <charset val="238"/>
      <scheme val="minor"/>
    </font>
    <font>
      <sz val="9"/>
      <color indexed="81"/>
      <name val="Tahoma"/>
      <family val="2"/>
      <charset val="238"/>
    </font>
    <font>
      <sz val="9"/>
      <color indexed="81"/>
      <name val="Tahoma"/>
      <charset val="1"/>
    </font>
    <font>
      <b/>
      <sz val="9"/>
      <color indexed="81"/>
      <name val="Tahoma"/>
      <family val="2"/>
      <charset val="238"/>
    </font>
    <font>
      <b/>
      <i/>
      <sz val="9"/>
      <color indexed="81"/>
      <name val="Tahoma"/>
      <family val="2"/>
      <charset val="238"/>
    </font>
    <font>
      <i/>
      <sz val="9"/>
      <color indexed="81"/>
      <name val="Tahoma"/>
      <family val="2"/>
      <charset val="238"/>
    </font>
    <font>
      <u/>
      <sz val="9"/>
      <color indexed="81"/>
      <name val="Tahoma"/>
      <family val="2"/>
      <charset val="238"/>
    </font>
  </fonts>
  <fills count="5">
    <fill>
      <patternFill patternType="none"/>
    </fill>
    <fill>
      <patternFill patternType="gray125"/>
    </fill>
    <fill>
      <patternFill patternType="solid">
        <fgColor theme="1"/>
        <bgColor indexed="64"/>
      </patternFill>
    </fill>
    <fill>
      <patternFill patternType="solid">
        <fgColor theme="8" tint="0.79998168889431442"/>
        <bgColor indexed="64"/>
      </patternFill>
    </fill>
    <fill>
      <patternFill patternType="solid">
        <fgColor theme="0"/>
        <bgColor indexed="64"/>
      </patternFill>
    </fill>
  </fills>
  <borders count="9">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8" tint="0.39994506668294322"/>
      </left>
      <right style="thin">
        <color theme="8" tint="0.39994506668294322"/>
      </right>
      <top style="thin">
        <color theme="8" tint="0.39994506668294322"/>
      </top>
      <bottom/>
      <diagonal/>
    </border>
    <border>
      <left style="thin">
        <color theme="8" tint="0.39994506668294322"/>
      </left>
      <right/>
      <top style="thin">
        <color theme="8" tint="0.39994506668294322"/>
      </top>
      <bottom style="thin">
        <color theme="8" tint="0.39994506668294322"/>
      </bottom>
      <diagonal/>
    </border>
  </borders>
  <cellStyleXfs count="2">
    <xf numFmtId="0" fontId="0" fillId="0" borderId="0"/>
    <xf numFmtId="0" fontId="5" fillId="0" borderId="0" applyNumberFormat="0" applyFill="0" applyBorder="0" applyAlignment="0" applyProtection="0"/>
  </cellStyleXfs>
  <cellXfs count="21">
    <xf numFmtId="0" fontId="0" fillId="0" borderId="0" xfId="0"/>
    <xf numFmtId="0" fontId="2" fillId="2" borderId="1" xfId="0" applyFont="1" applyFill="1" applyBorder="1"/>
    <xf numFmtId="0" fontId="2" fillId="2" borderId="2" xfId="0" applyFont="1" applyFill="1" applyBorder="1" applyAlignment="1">
      <alignment vertical="top"/>
    </xf>
    <xf numFmtId="0" fontId="2" fillId="2" borderId="2" xfId="0" applyFont="1" applyFill="1" applyBorder="1"/>
    <xf numFmtId="0" fontId="2" fillId="2" borderId="3" xfId="0" applyFont="1" applyFill="1" applyBorder="1"/>
    <xf numFmtId="0" fontId="1" fillId="3" borderId="4" xfId="0" applyFont="1" applyFill="1" applyBorder="1" applyAlignment="1">
      <alignment vertical="top"/>
    </xf>
    <xf numFmtId="0" fontId="3" fillId="4" borderId="4" xfId="0" applyFont="1" applyFill="1" applyBorder="1" applyAlignment="1">
      <alignment horizontal="left" vertical="top" wrapText="1"/>
    </xf>
    <xf numFmtId="0" fontId="2" fillId="2" borderId="5" xfId="0" applyFont="1" applyFill="1" applyBorder="1"/>
    <xf numFmtId="0" fontId="4" fillId="4" borderId="4" xfId="0" applyFont="1" applyFill="1" applyBorder="1" applyAlignment="1">
      <alignment horizontal="left" vertical="top" wrapText="1"/>
    </xf>
    <xf numFmtId="0" fontId="2" fillId="4" borderId="4" xfId="0" applyFont="1" applyFill="1" applyBorder="1" applyAlignment="1">
      <alignment horizontal="left" vertical="top" wrapText="1"/>
    </xf>
    <xf numFmtId="0" fontId="5" fillId="4" borderId="4" xfId="1" applyFill="1" applyBorder="1" applyAlignment="1">
      <alignment horizontal="left" vertical="top" wrapText="1"/>
    </xf>
    <xf numFmtId="49" fontId="2" fillId="4" borderId="4" xfId="0" applyNumberFormat="1" applyFont="1" applyFill="1" applyBorder="1" applyAlignment="1">
      <alignment horizontal="left" vertical="top" wrapText="1"/>
    </xf>
    <xf numFmtId="0" fontId="2" fillId="2" borderId="6" xfId="0" applyFont="1" applyFill="1" applyBorder="1" applyAlignment="1">
      <alignment vertical="top"/>
    </xf>
    <xf numFmtId="0" fontId="2" fillId="2" borderId="6" xfId="0" applyFont="1" applyFill="1" applyBorder="1"/>
    <xf numFmtId="3" fontId="2" fillId="4" borderId="4" xfId="0" applyNumberFormat="1" applyFont="1" applyFill="1" applyBorder="1" applyAlignment="1">
      <alignment horizontal="left" vertical="top" wrapText="1"/>
    </xf>
    <xf numFmtId="0" fontId="2" fillId="0" borderId="4" xfId="0" applyFont="1" applyFill="1" applyBorder="1" applyAlignment="1">
      <alignment horizontal="left" vertical="top" wrapText="1"/>
    </xf>
    <xf numFmtId="0" fontId="4" fillId="3" borderId="4" xfId="0" applyFont="1" applyFill="1" applyBorder="1" applyAlignment="1">
      <alignment vertical="top"/>
    </xf>
    <xf numFmtId="0" fontId="2" fillId="4" borderId="7" xfId="0" applyFont="1" applyFill="1" applyBorder="1" applyAlignment="1">
      <alignment horizontal="left" vertical="top" wrapText="1"/>
    </xf>
    <xf numFmtId="0" fontId="1" fillId="3" borderId="8" xfId="0" applyFont="1" applyFill="1" applyBorder="1" applyAlignment="1">
      <alignment vertical="top"/>
    </xf>
    <xf numFmtId="0" fontId="2" fillId="2" borderId="1" xfId="0" applyFont="1" applyFill="1" applyBorder="1" applyAlignment="1">
      <alignment horizontal="left" vertical="top" wrapText="1"/>
    </xf>
    <xf numFmtId="0" fontId="2" fillId="2" borderId="1" xfId="0" applyFont="1" applyFill="1" applyBorder="1" applyAlignment="1">
      <alignment vertical="top"/>
    </xf>
  </cellXfs>
  <cellStyles count="2">
    <cellStyle name="Hypertextový odkaz" xfId="1" builtinId="8"/>
    <cellStyle name="Normální" xfId="0" builtinId="0"/>
  </cellStyles>
  <dxfs count="33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DPR/Agendy%20odbor&#367;/OSZ/prevence_OSZ.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mstorage\stanislava.fiserova$\GDPR\Agendy%20odbor&#367;\OSZ\prevence_O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okyny k vyplnění"/>
      <sheetName val="Úvod"/>
      <sheetName val="Vzor 1"/>
      <sheetName val="Vzor 2"/>
      <sheetName val="FORMULÁŘ"/>
      <sheetName val="Data"/>
    </sheetNames>
    <sheetDataSet>
      <sheetData sheetId="0"/>
      <sheetData sheetId="1"/>
      <sheetData sheetId="2"/>
      <sheetData sheetId="3"/>
      <sheetData sheetId="4"/>
      <sheetData sheetId="5"/>
      <sheetData sheetId="6">
        <row r="5">
          <cell r="C5" t="str">
            <v>ZMOCNĚNÍ VYPLÝVÁ Z PRÁVNÍHO PŘEDPISU</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aromir.antl@vysoke-myto.cz"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jaromir.antl@vysoke-myto.cz"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mailto:jaromir.antl@vysoke-myto.cz"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mailto:jaromir.antl@vysoke-myto.cz"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48" sqref="C48"/>
    </sheetView>
  </sheetViews>
  <sheetFormatPr defaultColWidth="9.140625" defaultRowHeight="15" x14ac:dyDescent="0.25"/>
  <cols>
    <col min="1" max="1" width="3.28515625" style="1" customWidth="1"/>
    <col min="2" max="2" width="31.28515625" style="20" customWidth="1"/>
    <col min="3" max="3" width="55.140625" style="1" customWidth="1"/>
    <col min="4" max="4" width="2.85546875" style="1" customWidth="1"/>
    <col min="5" max="16384" width="9.140625" style="1"/>
  </cols>
  <sheetData>
    <row r="1" spans="1:4" x14ac:dyDescent="0.25">
      <c r="B1" s="2"/>
      <c r="C1" s="3"/>
    </row>
    <row r="2" spans="1:4" ht="15.75" x14ac:dyDescent="0.25">
      <c r="A2" s="4"/>
      <c r="B2" s="5" t="s">
        <v>0</v>
      </c>
      <c r="C2" s="6" t="s">
        <v>32</v>
      </c>
      <c r="D2" s="7"/>
    </row>
    <row r="3" spans="1:4" x14ac:dyDescent="0.25">
      <c r="A3" s="4"/>
      <c r="B3" s="5" t="s">
        <v>1</v>
      </c>
      <c r="C3" s="8">
        <v>1</v>
      </c>
      <c r="D3" s="7"/>
    </row>
    <row r="4" spans="1:4" x14ac:dyDescent="0.25">
      <c r="A4" s="4"/>
      <c r="B4" s="5" t="s">
        <v>2</v>
      </c>
      <c r="C4" s="9" t="s">
        <v>33</v>
      </c>
      <c r="D4" s="7"/>
    </row>
    <row r="5" spans="1:4" x14ac:dyDescent="0.25">
      <c r="A5" s="4"/>
      <c r="B5" s="5" t="s">
        <v>3</v>
      </c>
      <c r="C5" s="9"/>
      <c r="D5" s="7"/>
    </row>
    <row r="6" spans="1:4" x14ac:dyDescent="0.25">
      <c r="A6" s="4"/>
      <c r="B6" s="5" t="s">
        <v>4</v>
      </c>
      <c r="C6" s="9" t="s">
        <v>34</v>
      </c>
      <c r="D6" s="7"/>
    </row>
    <row r="7" spans="1:4" x14ac:dyDescent="0.25">
      <c r="A7" s="4"/>
      <c r="B7" s="5" t="s">
        <v>5</v>
      </c>
      <c r="C7" s="10" t="s">
        <v>35</v>
      </c>
      <c r="D7" s="7"/>
    </row>
    <row r="8" spans="1:4" x14ac:dyDescent="0.25">
      <c r="A8" s="4"/>
      <c r="B8" s="5" t="s">
        <v>6</v>
      </c>
      <c r="C8" s="11" t="s">
        <v>36</v>
      </c>
      <c r="D8" s="7"/>
    </row>
    <row r="9" spans="1:4" x14ac:dyDescent="0.25">
      <c r="A9" s="4"/>
      <c r="B9" s="5" t="s">
        <v>7</v>
      </c>
      <c r="C9" s="9" t="s">
        <v>37</v>
      </c>
      <c r="D9" s="7"/>
    </row>
    <row r="10" spans="1:4" ht="30" x14ac:dyDescent="0.25">
      <c r="A10" s="4"/>
      <c r="B10" s="5" t="s">
        <v>8</v>
      </c>
      <c r="C10" s="9" t="s">
        <v>38</v>
      </c>
      <c r="D10" s="7"/>
    </row>
    <row r="11" spans="1:4" x14ac:dyDescent="0.25">
      <c r="B11" s="12"/>
      <c r="C11" s="13"/>
    </row>
    <row r="12" spans="1:4" x14ac:dyDescent="0.25">
      <c r="A12" s="4"/>
      <c r="B12" s="5" t="s">
        <v>9</v>
      </c>
      <c r="C12" s="14">
        <v>5000</v>
      </c>
      <c r="D12" s="7"/>
    </row>
    <row r="13" spans="1:4" x14ac:dyDescent="0.25">
      <c r="A13" s="4"/>
      <c r="B13" s="5" t="s">
        <v>10</v>
      </c>
      <c r="C13" s="9"/>
      <c r="D13" s="7"/>
    </row>
    <row r="14" spans="1:4" x14ac:dyDescent="0.25">
      <c r="A14" s="4"/>
      <c r="B14" s="5" t="s">
        <v>11</v>
      </c>
      <c r="C14" s="9" t="s">
        <v>39</v>
      </c>
      <c r="D14" s="7"/>
    </row>
    <row r="15" spans="1:4" x14ac:dyDescent="0.25">
      <c r="A15" s="4"/>
      <c r="B15" s="5" t="s">
        <v>12</v>
      </c>
      <c r="C15" s="9" t="s">
        <v>13</v>
      </c>
      <c r="D15" s="7"/>
    </row>
    <row r="16" spans="1:4" x14ac:dyDescent="0.25">
      <c r="A16" s="4"/>
      <c r="B16" s="5" t="s">
        <v>14</v>
      </c>
      <c r="C16" s="9" t="s">
        <v>15</v>
      </c>
      <c r="D16" s="7"/>
    </row>
    <row r="17" spans="1:4" ht="30" x14ac:dyDescent="0.25">
      <c r="A17" s="4"/>
      <c r="B17" s="5" t="s">
        <v>16</v>
      </c>
      <c r="C17" s="9" t="s">
        <v>40</v>
      </c>
      <c r="D17" s="7"/>
    </row>
    <row r="18" spans="1:4" x14ac:dyDescent="0.25">
      <c r="A18" s="4"/>
      <c r="B18" s="5" t="s">
        <v>17</v>
      </c>
      <c r="C18" s="15" t="s">
        <v>41</v>
      </c>
      <c r="D18" s="7">
        <v>6</v>
      </c>
    </row>
    <row r="19" spans="1:4" x14ac:dyDescent="0.25">
      <c r="A19" s="4"/>
      <c r="B19" s="5" t="s">
        <v>18</v>
      </c>
      <c r="C19" s="9" t="s">
        <v>15</v>
      </c>
      <c r="D19" s="7"/>
    </row>
    <row r="20" spans="1:4" x14ac:dyDescent="0.25">
      <c r="A20" s="4"/>
      <c r="B20" s="5" t="str">
        <f>IF(C19="ANO","      - jejich druh:","")</f>
        <v/>
      </c>
      <c r="C20" s="13"/>
      <c r="D20" s="7"/>
    </row>
    <row r="21" spans="1:4" x14ac:dyDescent="0.25">
      <c r="A21" s="4"/>
      <c r="B21" s="5" t="str">
        <f>IF(C19="ANO","      - zákonnost zpracování:","")</f>
        <v/>
      </c>
      <c r="C21" s="13"/>
      <c r="D21" s="7"/>
    </row>
    <row r="22" spans="1:4" x14ac:dyDescent="0.25">
      <c r="A22" s="4"/>
      <c r="B22" s="5" t="s">
        <v>19</v>
      </c>
      <c r="C22" s="9" t="s">
        <v>15</v>
      </c>
      <c r="D22" s="7"/>
    </row>
    <row r="23" spans="1:4" ht="30" x14ac:dyDescent="0.25">
      <c r="A23" s="4"/>
      <c r="B23" s="16" t="s">
        <v>20</v>
      </c>
      <c r="C23" s="9" t="s">
        <v>42</v>
      </c>
      <c r="D23" s="7"/>
    </row>
    <row r="24" spans="1:4" x14ac:dyDescent="0.25">
      <c r="A24" s="4"/>
      <c r="B24" s="16" t="s">
        <v>21</v>
      </c>
      <c r="C24" s="9" t="s">
        <v>43</v>
      </c>
      <c r="D24" s="7"/>
    </row>
    <row r="25" spans="1:4" x14ac:dyDescent="0.25">
      <c r="A25" s="4"/>
      <c r="B25" s="16" t="s">
        <v>22</v>
      </c>
      <c r="C25" s="9" t="s">
        <v>15</v>
      </c>
      <c r="D25" s="7"/>
    </row>
    <row r="26" spans="1:4" x14ac:dyDescent="0.25">
      <c r="A26" s="4"/>
      <c r="B26" s="16" t="s">
        <v>23</v>
      </c>
      <c r="C26" s="15" t="s">
        <v>44</v>
      </c>
      <c r="D26" s="7"/>
    </row>
    <row r="27" spans="1:4" x14ac:dyDescent="0.25">
      <c r="A27" s="4"/>
      <c r="B27" s="5" t="s">
        <v>24</v>
      </c>
      <c r="C27" s="15"/>
      <c r="D27" s="7"/>
    </row>
    <row r="28" spans="1:4" x14ac:dyDescent="0.25">
      <c r="A28" s="4"/>
      <c r="B28" s="5" t="s">
        <v>25</v>
      </c>
      <c r="C28" s="9" t="s">
        <v>45</v>
      </c>
      <c r="D28" s="7"/>
    </row>
    <row r="29" spans="1:4" x14ac:dyDescent="0.25">
      <c r="A29" s="4"/>
      <c r="B29" s="5" t="s">
        <v>26</v>
      </c>
      <c r="C29" s="9" t="s">
        <v>15</v>
      </c>
      <c r="D29" s="7"/>
    </row>
    <row r="30" spans="1:4" x14ac:dyDescent="0.25">
      <c r="A30" s="4"/>
      <c r="B30" s="5" t="s">
        <v>27</v>
      </c>
      <c r="C30" s="9" t="s">
        <v>15</v>
      </c>
      <c r="D30" s="7"/>
    </row>
    <row r="31" spans="1:4" x14ac:dyDescent="0.25">
      <c r="A31" s="4"/>
      <c r="B31" s="5" t="s">
        <v>28</v>
      </c>
      <c r="C31" s="9"/>
      <c r="D31" s="7"/>
    </row>
    <row r="32" spans="1:4" x14ac:dyDescent="0.25">
      <c r="A32" s="4"/>
      <c r="B32" s="5" t="s">
        <v>29</v>
      </c>
      <c r="C32" s="15" t="s">
        <v>15</v>
      </c>
      <c r="D32" s="7"/>
    </row>
    <row r="33" spans="1:4" ht="6.75" customHeight="1" x14ac:dyDescent="0.25">
      <c r="B33" s="12"/>
      <c r="C33" s="13"/>
    </row>
    <row r="34" spans="1:4" x14ac:dyDescent="0.25">
      <c r="A34" s="4"/>
      <c r="B34" s="5" t="s">
        <v>30</v>
      </c>
      <c r="C34" s="17" t="s">
        <v>15</v>
      </c>
      <c r="D34" s="7"/>
    </row>
    <row r="35" spans="1:4" x14ac:dyDescent="0.25">
      <c r="A35" s="4"/>
      <c r="B35" s="18" t="str">
        <f>IF(C34="ANO","Počet zpracovatelů:"," ")</f>
        <v xml:space="preserve"> </v>
      </c>
      <c r="C35" s="19"/>
      <c r="D35" s="7"/>
    </row>
    <row r="36" spans="1:4" ht="6.75" customHeight="1" x14ac:dyDescent="0.25">
      <c r="B36" s="12"/>
      <c r="C36" s="13">
        <v>3</v>
      </c>
    </row>
    <row r="37" spans="1:4" x14ac:dyDescent="0.25">
      <c r="B37" s="5" t="str">
        <f>IF(C35&gt;0,"ZPRACOVATEL 1"," ")</f>
        <v xml:space="preserve"> </v>
      </c>
      <c r="C37" s="13"/>
    </row>
    <row r="38" spans="1:4" x14ac:dyDescent="0.25">
      <c r="A38" s="4"/>
      <c r="B38" s="5" t="str">
        <f>IF(C35&gt;0,"Firma (název) zpracovatele:"," ")</f>
        <v xml:space="preserve"> </v>
      </c>
      <c r="C38" s="9" t="str">
        <f t="shared" ref="C38:C43" si="0">IF(B38=" "," ","")</f>
        <v xml:space="preserve"> </v>
      </c>
      <c r="D38" s="7"/>
    </row>
    <row r="39" spans="1:4" x14ac:dyDescent="0.25">
      <c r="A39" s="4"/>
      <c r="B39" s="5" t="str">
        <f>IF(C35&gt;0,"se sídlem:"," ")</f>
        <v xml:space="preserve"> </v>
      </c>
      <c r="C39" s="9" t="str">
        <f t="shared" si="0"/>
        <v xml:space="preserve"> </v>
      </c>
      <c r="D39" s="7"/>
    </row>
    <row r="40" spans="1:4" x14ac:dyDescent="0.25">
      <c r="A40" s="4"/>
      <c r="B40" s="5" t="str">
        <f>IF(C35&gt;0,"IČ:"," ")</f>
        <v xml:space="preserve"> </v>
      </c>
      <c r="C40" s="9" t="str">
        <f t="shared" si="0"/>
        <v xml:space="preserve"> </v>
      </c>
      <c r="D40" s="7"/>
    </row>
    <row r="41" spans="1:4" x14ac:dyDescent="0.25">
      <c r="A41" s="4"/>
      <c r="B41" s="5" t="str">
        <f>IF(C35&gt;0,"odpovědná osoba:"," ")</f>
        <v xml:space="preserve"> </v>
      </c>
      <c r="C41" s="9" t="str">
        <f t="shared" si="0"/>
        <v xml:space="preserve"> </v>
      </c>
      <c r="D41" s="7"/>
    </row>
    <row r="42" spans="1:4" x14ac:dyDescent="0.25">
      <c r="A42" s="4"/>
      <c r="B42" s="5" t="str">
        <f>IF(C35&gt;0,"e-mail:"," ")</f>
        <v xml:space="preserve"> </v>
      </c>
      <c r="C42" s="9" t="str">
        <f t="shared" si="0"/>
        <v xml:space="preserve"> </v>
      </c>
      <c r="D42" s="7"/>
    </row>
    <row r="43" spans="1:4" x14ac:dyDescent="0.25">
      <c r="A43" s="4"/>
      <c r="B43" s="5" t="str">
        <f>IF(C35&gt;0,"telefon:"," ")</f>
        <v xml:space="preserve"> </v>
      </c>
      <c r="C43" s="9" t="str">
        <f t="shared" si="0"/>
        <v xml:space="preserve"> </v>
      </c>
      <c r="D43" s="7"/>
    </row>
    <row r="44" spans="1:4" x14ac:dyDescent="0.25">
      <c r="A44" s="4"/>
      <c r="B44" s="5" t="str">
        <f>IF(C35&gt;0,"Smlouva o zpracování OÚ:"," ")</f>
        <v xml:space="preserve"> </v>
      </c>
      <c r="C44" s="9" t="s">
        <v>31</v>
      </c>
      <c r="D44" s="7"/>
    </row>
    <row r="45" spans="1:4" x14ac:dyDescent="0.25">
      <c r="A45" s="4"/>
      <c r="B45" s="5" t="str">
        <f>IF(AND(C35&gt;0,C44=[1]Data!C5),"Právní předpis:"," ")</f>
        <v xml:space="preserve"> </v>
      </c>
      <c r="C45" s="9" t="str">
        <f>IF(B45=" "," ","")</f>
        <v xml:space="preserve"> </v>
      </c>
      <c r="D45" s="7"/>
    </row>
    <row r="46" spans="1:4" ht="6.75" customHeight="1" x14ac:dyDescent="0.25">
      <c r="B46" s="12"/>
      <c r="C46" s="13">
        <v>3</v>
      </c>
    </row>
    <row r="47" spans="1:4" x14ac:dyDescent="0.25">
      <c r="B47" s="5" t="str">
        <f>IF(C35&gt;1,"ZPRACOVATEL 2"," ")</f>
        <v xml:space="preserve"> </v>
      </c>
      <c r="C47" s="13"/>
    </row>
    <row r="48" spans="1:4" x14ac:dyDescent="0.25">
      <c r="A48" s="4"/>
      <c r="B48" s="5" t="str">
        <f>IF(C35&gt;1,"Firma (název) zpracovatele:"," ")</f>
        <v xml:space="preserve"> </v>
      </c>
      <c r="C48" s="9" t="str">
        <f t="shared" ref="C48:C53" si="1">IF(B48=" "," ","")</f>
        <v xml:space="preserve"> </v>
      </c>
      <c r="D48" s="7"/>
    </row>
    <row r="49" spans="1:4" x14ac:dyDescent="0.25">
      <c r="A49" s="4"/>
      <c r="B49" s="5" t="str">
        <f>IF(C35&gt;1,"se sídlem:"," ")</f>
        <v xml:space="preserve"> </v>
      </c>
      <c r="C49" s="9" t="str">
        <f t="shared" si="1"/>
        <v xml:space="preserve"> </v>
      </c>
      <c r="D49" s="7"/>
    </row>
    <row r="50" spans="1:4" x14ac:dyDescent="0.25">
      <c r="A50" s="4"/>
      <c r="B50" s="5" t="str">
        <f>IF(C35&gt;1,"IČ:"," ")</f>
        <v xml:space="preserve"> </v>
      </c>
      <c r="C50" s="9" t="str">
        <f t="shared" si="1"/>
        <v xml:space="preserve"> </v>
      </c>
      <c r="D50" s="7"/>
    </row>
    <row r="51" spans="1:4" x14ac:dyDescent="0.25">
      <c r="A51" s="4"/>
      <c r="B51" s="5" t="str">
        <f>IF(C35&gt;1,"odpovědná osoba:"," ")</f>
        <v xml:space="preserve"> </v>
      </c>
      <c r="C51" s="9" t="str">
        <f t="shared" si="1"/>
        <v xml:space="preserve"> </v>
      </c>
      <c r="D51" s="7"/>
    </row>
    <row r="52" spans="1:4" x14ac:dyDescent="0.25">
      <c r="A52" s="4"/>
      <c r="B52" s="5" t="str">
        <f>IF(C35&gt;1,"e-mail:"," ")</f>
        <v xml:space="preserve"> </v>
      </c>
      <c r="C52" s="9" t="str">
        <f t="shared" si="1"/>
        <v xml:space="preserve"> </v>
      </c>
      <c r="D52" s="7"/>
    </row>
    <row r="53" spans="1:4" x14ac:dyDescent="0.25">
      <c r="A53" s="4"/>
      <c r="B53" s="5" t="str">
        <f>IF(C35&gt;1,"telefon:"," ")</f>
        <v xml:space="preserve"> </v>
      </c>
      <c r="C53" s="9" t="str">
        <f t="shared" si="1"/>
        <v xml:space="preserve"> </v>
      </c>
      <c r="D53" s="7"/>
    </row>
    <row r="54" spans="1:4" x14ac:dyDescent="0.25">
      <c r="A54" s="4"/>
      <c r="B54" s="5" t="str">
        <f>IF(C35&gt;1,"Smlouva o zpracování OÚ:"," ")</f>
        <v xml:space="preserve"> </v>
      </c>
      <c r="C54" s="9" t="s">
        <v>31</v>
      </c>
      <c r="D54" s="7"/>
    </row>
    <row r="55" spans="1:4" x14ac:dyDescent="0.25">
      <c r="A55" s="4"/>
      <c r="B55" s="5" t="str">
        <f>IF(AND(C35&gt;1,C54=[1]Data!C5),"Právní předpis:"," ")</f>
        <v xml:space="preserve"> </v>
      </c>
      <c r="C55" s="9" t="str">
        <f>IF(B55=" "," ","")</f>
        <v xml:space="preserve"> </v>
      </c>
      <c r="D55" s="7"/>
    </row>
    <row r="56" spans="1:4" ht="6.75" customHeight="1" x14ac:dyDescent="0.25">
      <c r="B56" s="12"/>
      <c r="C56" s="13">
        <v>3</v>
      </c>
    </row>
    <row r="57" spans="1:4" x14ac:dyDescent="0.25">
      <c r="B57" s="5" t="str">
        <f>IF(C35&gt;2,"ZPRACOVATEL 3"," ")</f>
        <v xml:space="preserve"> </v>
      </c>
      <c r="C57" s="13"/>
    </row>
    <row r="58" spans="1:4" x14ac:dyDescent="0.25">
      <c r="A58" s="4"/>
      <c r="B58" s="5" t="str">
        <f>IF(C35&gt;2,"Firma (název) zpracovatele:"," ")</f>
        <v xml:space="preserve"> </v>
      </c>
      <c r="C58" s="9" t="str">
        <f t="shared" ref="C58:C63" si="2">IF(B58=" "," ","")</f>
        <v xml:space="preserve"> </v>
      </c>
      <c r="D58" s="7"/>
    </row>
    <row r="59" spans="1:4" x14ac:dyDescent="0.25">
      <c r="A59" s="4"/>
      <c r="B59" s="5" t="str">
        <f>IF(C35&gt;2,"se sídlem:"," ")</f>
        <v xml:space="preserve"> </v>
      </c>
      <c r="C59" s="9" t="str">
        <f t="shared" si="2"/>
        <v xml:space="preserve"> </v>
      </c>
      <c r="D59" s="7"/>
    </row>
    <row r="60" spans="1:4" x14ac:dyDescent="0.25">
      <c r="A60" s="4"/>
      <c r="B60" s="5" t="str">
        <f>IF(C35&gt;2,"IČ:"," ")</f>
        <v xml:space="preserve"> </v>
      </c>
      <c r="C60" s="9" t="str">
        <f t="shared" si="2"/>
        <v xml:space="preserve"> </v>
      </c>
      <c r="D60" s="7"/>
    </row>
    <row r="61" spans="1:4" x14ac:dyDescent="0.25">
      <c r="A61" s="4"/>
      <c r="B61" s="5" t="str">
        <f>IF(C35&gt;2,"odpovědná osoba:"," ")</f>
        <v xml:space="preserve"> </v>
      </c>
      <c r="C61" s="9" t="str">
        <f t="shared" si="2"/>
        <v xml:space="preserve"> </v>
      </c>
      <c r="D61" s="7"/>
    </row>
    <row r="62" spans="1:4" x14ac:dyDescent="0.25">
      <c r="A62" s="4"/>
      <c r="B62" s="5" t="str">
        <f>IF(C35&gt;2,"e-mail:"," ")</f>
        <v xml:space="preserve"> </v>
      </c>
      <c r="C62" s="9" t="str">
        <f t="shared" si="2"/>
        <v xml:space="preserve"> </v>
      </c>
      <c r="D62" s="7"/>
    </row>
    <row r="63" spans="1:4" x14ac:dyDescent="0.25">
      <c r="A63" s="4"/>
      <c r="B63" s="5" t="str">
        <f>IF(C35&gt;2,"telefon:"," ")</f>
        <v xml:space="preserve"> </v>
      </c>
      <c r="C63" s="9" t="str">
        <f t="shared" si="2"/>
        <v xml:space="preserve"> </v>
      </c>
      <c r="D63" s="7"/>
    </row>
    <row r="64" spans="1:4" x14ac:dyDescent="0.25">
      <c r="A64" s="4"/>
      <c r="B64" s="5" t="str">
        <f>IF(C35&gt;2,"Smlouva o zpracování OÚ:"," ")</f>
        <v xml:space="preserve"> </v>
      </c>
      <c r="C64" s="9" t="s">
        <v>31</v>
      </c>
      <c r="D64" s="7"/>
    </row>
    <row r="65" spans="1:4" x14ac:dyDescent="0.25">
      <c r="A65" s="4"/>
      <c r="B65" s="5" t="str">
        <f>IF(AND(C35&gt;2,C64=[1]Data!C5),"Právní předpis:"," ")</f>
        <v xml:space="preserve"> </v>
      </c>
      <c r="C65" s="9" t="str">
        <f>IF(B65=" "," ","")</f>
        <v xml:space="preserve"> </v>
      </c>
      <c r="D65" s="7"/>
    </row>
    <row r="66" spans="1:4" ht="6.75" customHeight="1" x14ac:dyDescent="0.25">
      <c r="B66" s="12"/>
      <c r="C66" s="13">
        <v>3</v>
      </c>
    </row>
    <row r="67" spans="1:4" x14ac:dyDescent="0.25">
      <c r="B67" s="5" t="str">
        <f>IF(C35&gt;3,"ZPRACOVATEL 4"," ")</f>
        <v xml:space="preserve"> </v>
      </c>
      <c r="C67" s="13"/>
    </row>
    <row r="68" spans="1:4" x14ac:dyDescent="0.25">
      <c r="A68" s="4"/>
      <c r="B68" s="5" t="str">
        <f>IF(C35&gt;3,"Firma (název) zpracovatele:"," ")</f>
        <v xml:space="preserve"> </v>
      </c>
      <c r="C68" s="9" t="str">
        <f t="shared" ref="C68:C73" si="3">IF(B68=" "," ","")</f>
        <v xml:space="preserve"> </v>
      </c>
      <c r="D68" s="7"/>
    </row>
    <row r="69" spans="1:4" x14ac:dyDescent="0.25">
      <c r="A69" s="4"/>
      <c r="B69" s="5" t="str">
        <f>IF(C35&gt;3,"se sídlem:"," ")</f>
        <v xml:space="preserve"> </v>
      </c>
      <c r="C69" s="9" t="str">
        <f t="shared" si="3"/>
        <v xml:space="preserve"> </v>
      </c>
      <c r="D69" s="7"/>
    </row>
    <row r="70" spans="1:4" x14ac:dyDescent="0.25">
      <c r="A70" s="4"/>
      <c r="B70" s="5" t="str">
        <f>IF(C35&gt;3,"IČ:"," ")</f>
        <v xml:space="preserve"> </v>
      </c>
      <c r="C70" s="9" t="str">
        <f t="shared" si="3"/>
        <v xml:space="preserve"> </v>
      </c>
      <c r="D70" s="7"/>
    </row>
    <row r="71" spans="1:4" x14ac:dyDescent="0.25">
      <c r="A71" s="4"/>
      <c r="B71" s="5" t="str">
        <f>IF(C35&gt;3,"odpovědná osoba:"," ")</f>
        <v xml:space="preserve"> </v>
      </c>
      <c r="C71" s="9" t="str">
        <f t="shared" si="3"/>
        <v xml:space="preserve"> </v>
      </c>
      <c r="D71" s="7"/>
    </row>
    <row r="72" spans="1:4" x14ac:dyDescent="0.25">
      <c r="A72" s="4"/>
      <c r="B72" s="5" t="str">
        <f>IF(C35&gt;3,"e-mail:"," ")</f>
        <v xml:space="preserve"> </v>
      </c>
      <c r="C72" s="9" t="str">
        <f t="shared" si="3"/>
        <v xml:space="preserve"> </v>
      </c>
      <c r="D72" s="7"/>
    </row>
    <row r="73" spans="1:4" x14ac:dyDescent="0.25">
      <c r="A73" s="4"/>
      <c r="B73" s="5" t="str">
        <f>IF(C35&gt;3,"telefon:"," ")</f>
        <v xml:space="preserve"> </v>
      </c>
      <c r="C73" s="9" t="str">
        <f t="shared" si="3"/>
        <v xml:space="preserve"> </v>
      </c>
      <c r="D73" s="7"/>
    </row>
    <row r="74" spans="1:4" x14ac:dyDescent="0.25">
      <c r="A74" s="4"/>
      <c r="B74" s="5" t="str">
        <f>IF(C35&gt;3,"Smlouva o zpracování OÚ:"," ")</f>
        <v xml:space="preserve"> </v>
      </c>
      <c r="C74" s="9" t="s">
        <v>31</v>
      </c>
      <c r="D74" s="7"/>
    </row>
    <row r="75" spans="1:4" x14ac:dyDescent="0.25">
      <c r="A75" s="4"/>
      <c r="B75" s="5" t="str">
        <f>IF(AND(C35&gt;3,C74=[1]Data!C35),"Právní předpis:"," ")</f>
        <v xml:space="preserve"> </v>
      </c>
      <c r="C75" s="9" t="str">
        <f>IF(B75=" "," ","")</f>
        <v xml:space="preserve"> </v>
      </c>
      <c r="D75" s="7"/>
    </row>
    <row r="76" spans="1:4" ht="6.75" customHeight="1" x14ac:dyDescent="0.25">
      <c r="B76" s="12"/>
      <c r="C76" s="13">
        <v>3</v>
      </c>
    </row>
    <row r="77" spans="1:4" x14ac:dyDescent="0.25">
      <c r="B77" s="5" t="str">
        <f>IF(C35&gt;4,"ZPRACOVATEL 5"," ")</f>
        <v xml:space="preserve"> </v>
      </c>
      <c r="C77" s="13"/>
    </row>
    <row r="78" spans="1:4" x14ac:dyDescent="0.25">
      <c r="A78" s="4"/>
      <c r="B78" s="5" t="str">
        <f>IF(C35&gt;4,"Firma (název) zpracovatele:"," ")</f>
        <v xml:space="preserve"> </v>
      </c>
      <c r="C78" s="9" t="str">
        <f t="shared" ref="C78:C83" si="4">IF(B78=" "," ","")</f>
        <v xml:space="preserve"> </v>
      </c>
      <c r="D78" s="7"/>
    </row>
    <row r="79" spans="1:4" x14ac:dyDescent="0.25">
      <c r="A79" s="4"/>
      <c r="B79" s="5" t="str">
        <f>IF(C35&gt;4,"se sídlem:"," ")</f>
        <v xml:space="preserve"> </v>
      </c>
      <c r="C79" s="9" t="str">
        <f t="shared" si="4"/>
        <v xml:space="preserve"> </v>
      </c>
      <c r="D79" s="7"/>
    </row>
    <row r="80" spans="1:4" x14ac:dyDescent="0.25">
      <c r="A80" s="4"/>
      <c r="B80" s="5" t="str">
        <f>IF(C35&gt;4,"IČ:"," ")</f>
        <v xml:space="preserve"> </v>
      </c>
      <c r="C80" s="9" t="str">
        <f t="shared" si="4"/>
        <v xml:space="preserve"> </v>
      </c>
      <c r="D80" s="7"/>
    </row>
    <row r="81" spans="1:4" x14ac:dyDescent="0.25">
      <c r="A81" s="4"/>
      <c r="B81" s="5" t="str">
        <f>IF(C35&gt;4,"odpovědná osoba:"," ")</f>
        <v xml:space="preserve"> </v>
      </c>
      <c r="C81" s="9" t="str">
        <f t="shared" si="4"/>
        <v xml:space="preserve"> </v>
      </c>
      <c r="D81" s="7"/>
    </row>
    <row r="82" spans="1:4" x14ac:dyDescent="0.25">
      <c r="A82" s="4"/>
      <c r="B82" s="5" t="str">
        <f>IF(C35&gt;4,"e-mail:"," ")</f>
        <v xml:space="preserve"> </v>
      </c>
      <c r="C82" s="9" t="str">
        <f t="shared" si="4"/>
        <v xml:space="preserve"> </v>
      </c>
      <c r="D82" s="7"/>
    </row>
    <row r="83" spans="1:4" x14ac:dyDescent="0.25">
      <c r="A83" s="4"/>
      <c r="B83" s="5" t="str">
        <f>IF(C35&gt;4,"telefon:"," ")</f>
        <v xml:space="preserve"> </v>
      </c>
      <c r="C83" s="9" t="str">
        <f t="shared" si="4"/>
        <v xml:space="preserve"> </v>
      </c>
      <c r="D83" s="7"/>
    </row>
    <row r="84" spans="1:4" x14ac:dyDescent="0.25">
      <c r="A84" s="4"/>
      <c r="B84" s="5" t="str">
        <f>IF(C35&gt;4,"Smlouva o zpracování OÚ:"," ")</f>
        <v xml:space="preserve"> </v>
      </c>
      <c r="C84" s="9" t="s">
        <v>31</v>
      </c>
      <c r="D84" s="7"/>
    </row>
    <row r="85" spans="1:4" x14ac:dyDescent="0.25">
      <c r="A85" s="4"/>
      <c r="B85" s="5" t="str">
        <f>IF(AND(C35&gt;4,C84=[1]Data!C45),"Právní předpis:"," ")</f>
        <v xml:space="preserve"> </v>
      </c>
      <c r="C85" s="9" t="str">
        <f>IF(B85=" "," ","")</f>
        <v xml:space="preserve"> </v>
      </c>
      <c r="D85" s="7"/>
    </row>
  </sheetData>
  <conditionalFormatting sqref="B38">
    <cfRule type="cellIs" dxfId="335" priority="84" operator="equal">
      <formula>" "</formula>
    </cfRule>
  </conditionalFormatting>
  <conditionalFormatting sqref="B40:C45 B39">
    <cfRule type="cellIs" dxfId="334" priority="83" operator="equal">
      <formula>" "</formula>
    </cfRule>
  </conditionalFormatting>
  <conditionalFormatting sqref="B35">
    <cfRule type="cellIs" dxfId="333" priority="82" operator="equal">
      <formula>" "</formula>
    </cfRule>
  </conditionalFormatting>
  <conditionalFormatting sqref="B37">
    <cfRule type="cellIs" dxfId="332" priority="81" operator="equal">
      <formula>" "</formula>
    </cfRule>
  </conditionalFormatting>
  <conditionalFormatting sqref="C40:C45">
    <cfRule type="cellIs" dxfId="331" priority="75" operator="equal">
      <formula>" "</formula>
    </cfRule>
    <cfRule type="cellIs" dxfId="330" priority="80" operator="equal">
      <formula>" "</formula>
    </cfRule>
  </conditionalFormatting>
  <conditionalFormatting sqref="C40">
    <cfRule type="cellIs" dxfId="329" priority="79" operator="equal">
      <formula>" "</formula>
    </cfRule>
  </conditionalFormatting>
  <conditionalFormatting sqref="C41">
    <cfRule type="cellIs" dxfId="328" priority="78" operator="equal">
      <formula>" "</formula>
    </cfRule>
  </conditionalFormatting>
  <conditionalFormatting sqref="C42">
    <cfRule type="cellIs" dxfId="327" priority="77" operator="equal">
      <formula>" "</formula>
    </cfRule>
  </conditionalFormatting>
  <conditionalFormatting sqref="C43">
    <cfRule type="cellIs" dxfId="326" priority="76" operator="equal">
      <formula>" "</formula>
    </cfRule>
  </conditionalFormatting>
  <conditionalFormatting sqref="C35">
    <cfRule type="expression" dxfId="325" priority="74">
      <formula>$B$35="Počet zpracovatelů:"</formula>
    </cfRule>
  </conditionalFormatting>
  <conditionalFormatting sqref="C44">
    <cfRule type="expression" dxfId="324" priority="73">
      <formula>$B$44="Smlouva o zpracování OÚ:"</formula>
    </cfRule>
  </conditionalFormatting>
  <conditionalFormatting sqref="B48:C48">
    <cfRule type="cellIs" dxfId="323" priority="72" operator="equal">
      <formula>" "</formula>
    </cfRule>
  </conditionalFormatting>
  <conditionalFormatting sqref="B49:C53 B55:C55 B54">
    <cfRule type="cellIs" dxfId="322" priority="71" operator="equal">
      <formula>" "</formula>
    </cfRule>
  </conditionalFormatting>
  <conditionalFormatting sqref="B47">
    <cfRule type="cellIs" dxfId="321" priority="70" operator="equal">
      <formula>" "</formula>
    </cfRule>
  </conditionalFormatting>
  <conditionalFormatting sqref="C48:C53 C55">
    <cfRule type="cellIs" dxfId="320" priority="63" operator="equal">
      <formula>" "</formula>
    </cfRule>
    <cfRule type="cellIs" dxfId="319" priority="69" operator="equal">
      <formula>" "</formula>
    </cfRule>
  </conditionalFormatting>
  <conditionalFormatting sqref="C49">
    <cfRule type="cellIs" dxfId="318" priority="68" operator="equal">
      <formula>" "</formula>
    </cfRule>
  </conditionalFormatting>
  <conditionalFormatting sqref="C50">
    <cfRule type="cellIs" dxfId="317" priority="67" operator="equal">
      <formula>" "</formula>
    </cfRule>
  </conditionalFormatting>
  <conditionalFormatting sqref="C51">
    <cfRule type="cellIs" dxfId="316" priority="66" operator="equal">
      <formula>" "</formula>
    </cfRule>
  </conditionalFormatting>
  <conditionalFormatting sqref="C52">
    <cfRule type="cellIs" dxfId="315" priority="65" operator="equal">
      <formula>" "</formula>
    </cfRule>
  </conditionalFormatting>
  <conditionalFormatting sqref="C53">
    <cfRule type="cellIs" dxfId="314" priority="64" operator="equal">
      <formula>" "</formula>
    </cfRule>
  </conditionalFormatting>
  <conditionalFormatting sqref="B58:C58">
    <cfRule type="cellIs" dxfId="313" priority="62" operator="equal">
      <formula>" "</formula>
    </cfRule>
  </conditionalFormatting>
  <conditionalFormatting sqref="B59:C65">
    <cfRule type="cellIs" dxfId="312" priority="61" operator="equal">
      <formula>" "</formula>
    </cfRule>
  </conditionalFormatting>
  <conditionalFormatting sqref="B57">
    <cfRule type="cellIs" dxfId="311" priority="60" operator="equal">
      <formula>" "</formula>
    </cfRule>
  </conditionalFormatting>
  <conditionalFormatting sqref="C58:C65">
    <cfRule type="cellIs" dxfId="310" priority="53" operator="equal">
      <formula>" "</formula>
    </cfRule>
    <cfRule type="cellIs" dxfId="309" priority="59" operator="equal">
      <formula>" "</formula>
    </cfRule>
  </conditionalFormatting>
  <conditionalFormatting sqref="C59">
    <cfRule type="cellIs" dxfId="308" priority="58" operator="equal">
      <formula>" "</formula>
    </cfRule>
  </conditionalFormatting>
  <conditionalFormatting sqref="C60">
    <cfRule type="cellIs" dxfId="307" priority="57" operator="equal">
      <formula>" "</formula>
    </cfRule>
  </conditionalFormatting>
  <conditionalFormatting sqref="C61">
    <cfRule type="cellIs" dxfId="306" priority="56" operator="equal">
      <formula>" "</formula>
    </cfRule>
  </conditionalFormatting>
  <conditionalFormatting sqref="C62">
    <cfRule type="cellIs" dxfId="305" priority="55" operator="equal">
      <formula>" "</formula>
    </cfRule>
  </conditionalFormatting>
  <conditionalFormatting sqref="C63">
    <cfRule type="cellIs" dxfId="304" priority="54" operator="equal">
      <formula>" "</formula>
    </cfRule>
  </conditionalFormatting>
  <conditionalFormatting sqref="C64">
    <cfRule type="expression" dxfId="303" priority="52">
      <formula>$B$64="Smlouva o zpracování OÚ:"</formula>
    </cfRule>
  </conditionalFormatting>
  <conditionalFormatting sqref="B68:C68">
    <cfRule type="cellIs" dxfId="302" priority="51" operator="equal">
      <formula>" "</formula>
    </cfRule>
  </conditionalFormatting>
  <conditionalFormatting sqref="B69:C75">
    <cfRule type="cellIs" dxfId="301" priority="50" operator="equal">
      <formula>" "</formula>
    </cfRule>
  </conditionalFormatting>
  <conditionalFormatting sqref="B67">
    <cfRule type="cellIs" dxfId="300" priority="49" operator="equal">
      <formula>" "</formula>
    </cfRule>
  </conditionalFormatting>
  <conditionalFormatting sqref="C68:C75">
    <cfRule type="cellIs" dxfId="299" priority="42" operator="equal">
      <formula>" "</formula>
    </cfRule>
    <cfRule type="cellIs" dxfId="298" priority="48" operator="equal">
      <formula>" "</formula>
    </cfRule>
  </conditionalFormatting>
  <conditionalFormatting sqref="C69">
    <cfRule type="cellIs" dxfId="297" priority="47" operator="equal">
      <formula>" "</formula>
    </cfRule>
  </conditionalFormatting>
  <conditionalFormatting sqref="C70">
    <cfRule type="cellIs" dxfId="296" priority="46" operator="equal">
      <formula>" "</formula>
    </cfRule>
  </conditionalFormatting>
  <conditionalFormatting sqref="C71">
    <cfRule type="cellIs" dxfId="295" priority="45" operator="equal">
      <formula>" "</formula>
    </cfRule>
  </conditionalFormatting>
  <conditionalFormatting sqref="C72">
    <cfRule type="cellIs" dxfId="294" priority="44" operator="equal">
      <formula>" "</formula>
    </cfRule>
  </conditionalFormatting>
  <conditionalFormatting sqref="C73">
    <cfRule type="cellIs" dxfId="293" priority="43" operator="equal">
      <formula>" "</formula>
    </cfRule>
  </conditionalFormatting>
  <conditionalFormatting sqref="C74">
    <cfRule type="expression" dxfId="292" priority="41">
      <formula>$B$74="Smlouva o zpracování OÚ:"</formula>
    </cfRule>
  </conditionalFormatting>
  <conditionalFormatting sqref="B78:C78">
    <cfRule type="cellIs" dxfId="291" priority="40" operator="equal">
      <formula>" "</formula>
    </cfRule>
  </conditionalFormatting>
  <conditionalFormatting sqref="B79:C85">
    <cfRule type="cellIs" dxfId="290" priority="39" operator="equal">
      <formula>" "</formula>
    </cfRule>
  </conditionalFormatting>
  <conditionalFormatting sqref="B77">
    <cfRule type="cellIs" dxfId="289" priority="38" operator="equal">
      <formula>" "</formula>
    </cfRule>
  </conditionalFormatting>
  <conditionalFormatting sqref="C78:C85">
    <cfRule type="cellIs" dxfId="288" priority="31" operator="equal">
      <formula>" "</formula>
    </cfRule>
    <cfRule type="cellIs" dxfId="287" priority="37" operator="equal">
      <formula>" "</formula>
    </cfRule>
  </conditionalFormatting>
  <conditionalFormatting sqref="C79">
    <cfRule type="cellIs" dxfId="286" priority="36" operator="equal">
      <formula>" "</formula>
    </cfRule>
  </conditionalFormatting>
  <conditionalFormatting sqref="C80">
    <cfRule type="cellIs" dxfId="285" priority="35" operator="equal">
      <formula>" "</formula>
    </cfRule>
  </conditionalFormatting>
  <conditionalFormatting sqref="C81">
    <cfRule type="cellIs" dxfId="284" priority="34" operator="equal">
      <formula>" "</formula>
    </cfRule>
  </conditionalFormatting>
  <conditionalFormatting sqref="C82">
    <cfRule type="cellIs" dxfId="283" priority="33" operator="equal">
      <formula>" "</formula>
    </cfRule>
  </conditionalFormatting>
  <conditionalFormatting sqref="C83">
    <cfRule type="cellIs" dxfId="282" priority="32" operator="equal">
      <formula>" "</formula>
    </cfRule>
  </conditionalFormatting>
  <conditionalFormatting sqref="C84">
    <cfRule type="expression" dxfId="281" priority="30">
      <formula>$B$84="Smlouva o zpracování OÚ:"</formula>
    </cfRule>
  </conditionalFormatting>
  <conditionalFormatting sqref="C54">
    <cfRule type="cellIs" dxfId="280" priority="29" operator="equal">
      <formula>" "</formula>
    </cfRule>
  </conditionalFormatting>
  <conditionalFormatting sqref="C54">
    <cfRule type="cellIs" dxfId="279" priority="27" operator="equal">
      <formula>" "</formula>
    </cfRule>
    <cfRule type="cellIs" dxfId="278" priority="28" operator="equal">
      <formula>" "</formula>
    </cfRule>
  </conditionalFormatting>
  <conditionalFormatting sqref="C54">
    <cfRule type="expression" dxfId="277" priority="26">
      <formula>$B$54="Smlouva o zpracování OÚ:"</formula>
    </cfRule>
  </conditionalFormatting>
  <conditionalFormatting sqref="C38">
    <cfRule type="cellIs" dxfId="276" priority="25" operator="equal">
      <formula>" "</formula>
    </cfRule>
  </conditionalFormatting>
  <conditionalFormatting sqref="C39">
    <cfRule type="cellIs" dxfId="275" priority="24" operator="equal">
      <formula>" "</formula>
    </cfRule>
  </conditionalFormatting>
  <conditionalFormatting sqref="C38:C39">
    <cfRule type="cellIs" dxfId="274" priority="21" operator="equal">
      <formula>" "</formula>
    </cfRule>
    <cfRule type="cellIs" dxfId="273" priority="23" operator="equal">
      <formula>" "</formula>
    </cfRule>
  </conditionalFormatting>
  <conditionalFormatting sqref="C39">
    <cfRule type="cellIs" dxfId="272" priority="22" operator="equal">
      <formula>" "</formula>
    </cfRule>
  </conditionalFormatting>
  <conditionalFormatting sqref="C22">
    <cfRule type="cellIs" dxfId="271" priority="19" operator="equal">
      <formula>"NEVÍM"</formula>
    </cfRule>
    <cfRule type="cellIs" dxfId="270" priority="20" operator="equal">
      <formula>"ANO"</formula>
    </cfRule>
  </conditionalFormatting>
  <conditionalFormatting sqref="C20">
    <cfRule type="expression" dxfId="269" priority="18">
      <formula>$B$20="      - jejich druh:"</formula>
    </cfRule>
  </conditionalFormatting>
  <conditionalFormatting sqref="C21">
    <cfRule type="expression" dxfId="268" priority="17">
      <formula>$B$20="      - jejich druh:"</formula>
    </cfRule>
  </conditionalFormatting>
  <conditionalFormatting sqref="C19">
    <cfRule type="cellIs" dxfId="267" priority="16" operator="equal">
      <formula>"NEVÍM"</formula>
    </cfRule>
  </conditionalFormatting>
  <conditionalFormatting sqref="C32">
    <cfRule type="cellIs" dxfId="266" priority="14" operator="equal">
      <formula>"NEVÍM"</formula>
    </cfRule>
    <cfRule type="cellIs" dxfId="265" priority="15" operator="equal">
      <formula>"ANO"</formula>
    </cfRule>
  </conditionalFormatting>
  <conditionalFormatting sqref="C29">
    <cfRule type="cellIs" dxfId="264" priority="12" operator="equal">
      <formula>"NEVÍM"</formula>
    </cfRule>
    <cfRule type="cellIs" dxfId="263" priority="13" operator="equal">
      <formula>"ANO"</formula>
    </cfRule>
  </conditionalFormatting>
  <conditionalFormatting sqref="C31">
    <cfRule type="expression" dxfId="262" priority="2">
      <formula>$C$30="NE"</formula>
    </cfRule>
  </conditionalFormatting>
  <conditionalFormatting sqref="B31">
    <cfRule type="expression" dxfId="261"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412073B6-30B4-44A2-A4E5-2F13E75EFDAC}">
            <xm:f>'\\vmstorage\stanislava.fiserova$\GDPR\Agendy odborů\OSZ\[prevence_OSZ.xlsx]Data'!#REF!</xm:f>
            <x14:dxf>
              <fill>
                <patternFill>
                  <bgColor rgb="FFFF0000"/>
                </patternFill>
              </fill>
            </x14:dxf>
          </x14:cfRule>
          <x14:cfRule type="cellIs" priority="11" operator="equal" id="{AB58DC99-5DB9-42BE-A1D6-687C4E6B5888}">
            <xm:f>'\\vmstorage\stanislava.fiserova$\GDPR\Agendy odborů\OSZ\[prevence_OSZ.xlsx]Data'!#REF!</xm:f>
            <x14:dxf>
              <fill>
                <patternFill>
                  <bgColor rgb="FFFF0000"/>
                </patternFill>
              </fill>
            </x14:dxf>
          </x14:cfRule>
          <xm:sqref>C25</xm:sqref>
        </x14:conditionalFormatting>
        <x14:conditionalFormatting xmlns:xm="http://schemas.microsoft.com/office/excel/2006/main">
          <x14:cfRule type="cellIs" priority="6" operator="equal" id="{E7E96ED3-4B65-47F9-8166-486F57527B34}">
            <xm:f>'\\vmstorage\stanislava.fiserova$\GDPR\Agendy odborů\OSZ\[prevence_OSZ.xlsx]Data'!#REF!</xm:f>
            <x14:dxf>
              <fill>
                <patternFill>
                  <bgColor rgb="FFFF0000"/>
                </patternFill>
              </fill>
            </x14:dxf>
          </x14:cfRule>
          <x14:cfRule type="cellIs" priority="7" operator="equal" id="{8F48AD99-1C2E-4447-A60F-9EEF83ECD9DC}">
            <xm:f>'\\vmstorage\stanislava.fiserova$\GDPR\Agendy odborů\OSZ\[prevence_OSZ.xlsx]Data'!#REF!</xm:f>
            <x14:dxf>
              <fill>
                <patternFill>
                  <bgColor rgb="FFFF0000"/>
                </patternFill>
              </fill>
            </x14:dxf>
          </x14:cfRule>
          <x14:cfRule type="cellIs" priority="8" operator="equal" id="{5B91B3D6-DBDD-42A9-8837-FC4A90FB8B8A}">
            <xm:f>'\\vmstorage\stanislava.fiserova$\GDPR\Agendy odborů\OSZ\[prevence_OSZ.xlsx]Data'!#REF!</xm:f>
            <x14:dxf>
              <fill>
                <patternFill>
                  <bgColor rgb="FFFF0000"/>
                </patternFill>
              </fill>
            </x14:dxf>
          </x14:cfRule>
          <x14:cfRule type="cellIs" priority="9" operator="equal" id="{B074050B-A436-4E9A-ABDC-A550A56DCA7E}">
            <xm:f>'\\vmstorage\stanislava.fiserova$\GDPR\Agendy odborů\OSZ\[prevence_OSZ.xlsx]Data'!#REF!</xm:f>
            <x14:dxf>
              <fill>
                <patternFill>
                  <bgColor rgb="FFFF0000"/>
                </patternFill>
              </fill>
            </x14:dxf>
          </x14:cfRule>
          <xm:sqref>C16</xm:sqref>
        </x14:conditionalFormatting>
        <x14:conditionalFormatting xmlns:xm="http://schemas.microsoft.com/office/excel/2006/main">
          <x14:cfRule type="cellIs" priority="5" operator="equal" id="{A679302C-7CFC-4276-A578-2CFC38F8797B}">
            <xm:f>'\\vmstorage\stanislava.fiserova$\GDPR\Agendy odborů\OSZ\[prevence_OSZ.xlsx]Data'!#REF!</xm:f>
            <x14:dxf>
              <fill>
                <patternFill>
                  <bgColor rgb="FFFF0000"/>
                </patternFill>
              </fill>
            </x14:dxf>
          </x14:cfRule>
          <xm:sqref>C30</xm:sqref>
        </x14:conditionalFormatting>
        <x14:conditionalFormatting xmlns:xm="http://schemas.microsoft.com/office/excel/2006/main">
          <x14:cfRule type="cellIs" priority="3" operator="equal" id="{A343108B-2B92-43DF-9F7A-14049132509E}">
            <xm:f>'\\vmstorage\stanislava.fiserova$\GDPR\Agendy odborů\OSZ\[prevence_OSZ.xlsx]Data'!#REF!</xm:f>
            <x14:dxf>
              <fill>
                <patternFill>
                  <bgColor rgb="FFFF0000"/>
                </patternFill>
              </fill>
            </x14:dxf>
          </x14:cfRule>
          <x14:cfRule type="cellIs" priority="4" operator="equal" id="{890748A0-2040-49AC-B360-97679B2D8FFC}">
            <xm:f>'\\vmstorage\stanislava.fiserova$\GDPR\Agendy odborů\OSZ\[prevence_OSZ.xlsx]Data'!#REF!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[1]Data!#REF!</xm:f>
          </x14:formula1>
          <xm:sqref>C16</xm:sqref>
        </x14:dataValidation>
        <x14:dataValidation type="list" allowBlank="1" showInputMessage="1" showErrorMessage="1">
          <x14:formula1>
            <xm:f>[1]Data!#REF!</xm:f>
          </x14:formula1>
          <xm:sqref>C25</xm:sqref>
        </x14:dataValidation>
        <x14:dataValidation type="list" allowBlank="1" showInputMessage="1" showErrorMessage="1">
          <x14:formula1>
            <xm:f>[1]Data!#REF!</xm:f>
          </x14:formula1>
          <xm:sqref>C15</xm:sqref>
        </x14:dataValidation>
        <x14:dataValidation type="list" allowBlank="1" showInputMessage="1" showErrorMessage="1">
          <x14:formula1>
            <xm:f>[1]Data!#REF!</xm:f>
          </x14:formula1>
          <xm:sqref>C44 C54 C64 C74 C84</xm:sqref>
        </x14:dataValidation>
        <x14:dataValidation type="list" allowBlank="1" showInputMessage="1" showErrorMessage="1">
          <x14:formula1>
            <xm:f>[1]Data!#REF!</xm:f>
          </x14:formula1>
          <xm:sqref>C19 C22 C29:C34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38" sqref="C38"/>
    </sheetView>
  </sheetViews>
  <sheetFormatPr defaultColWidth="9.140625" defaultRowHeight="15" x14ac:dyDescent="0.25"/>
  <cols>
    <col min="1" max="1" width="3.28515625" style="1" customWidth="1"/>
    <col min="2" max="2" width="31.28515625" style="20" customWidth="1"/>
    <col min="3" max="3" width="55.140625" style="1" customWidth="1"/>
    <col min="4" max="4" width="2.85546875" style="1" customWidth="1"/>
    <col min="5" max="16384" width="9.140625" style="1"/>
  </cols>
  <sheetData>
    <row r="1" spans="1:4" x14ac:dyDescent="0.25">
      <c r="B1" s="2"/>
      <c r="C1" s="3"/>
    </row>
    <row r="2" spans="1:4" ht="15.75" x14ac:dyDescent="0.25">
      <c r="A2" s="4"/>
      <c r="B2" s="5" t="s">
        <v>0</v>
      </c>
      <c r="C2" s="6" t="s">
        <v>46</v>
      </c>
      <c r="D2" s="7"/>
    </row>
    <row r="3" spans="1:4" x14ac:dyDescent="0.25">
      <c r="A3" s="4"/>
      <c r="B3" s="5" t="s">
        <v>1</v>
      </c>
      <c r="C3" s="8">
        <v>2</v>
      </c>
      <c r="D3" s="7"/>
    </row>
    <row r="4" spans="1:4" x14ac:dyDescent="0.25">
      <c r="A4" s="4"/>
      <c r="B4" s="5" t="s">
        <v>2</v>
      </c>
      <c r="C4" s="9" t="s">
        <v>33</v>
      </c>
      <c r="D4" s="7"/>
    </row>
    <row r="5" spans="1:4" x14ac:dyDescent="0.25">
      <c r="A5" s="4"/>
      <c r="B5" s="5" t="s">
        <v>3</v>
      </c>
      <c r="C5" s="9"/>
      <c r="D5" s="7"/>
    </row>
    <row r="6" spans="1:4" x14ac:dyDescent="0.25">
      <c r="A6" s="4"/>
      <c r="B6" s="5" t="s">
        <v>4</v>
      </c>
      <c r="C6" s="9" t="s">
        <v>34</v>
      </c>
      <c r="D6" s="7"/>
    </row>
    <row r="7" spans="1:4" x14ac:dyDescent="0.25">
      <c r="A7" s="4"/>
      <c r="B7" s="5" t="s">
        <v>5</v>
      </c>
      <c r="C7" s="10" t="s">
        <v>35</v>
      </c>
      <c r="D7" s="7"/>
    </row>
    <row r="8" spans="1:4" x14ac:dyDescent="0.25">
      <c r="A8" s="4"/>
      <c r="B8" s="5" t="s">
        <v>6</v>
      </c>
      <c r="C8" s="11" t="s">
        <v>36</v>
      </c>
      <c r="D8" s="7"/>
    </row>
    <row r="9" spans="1:4" x14ac:dyDescent="0.25">
      <c r="A9" s="4"/>
      <c r="B9" s="5" t="s">
        <v>7</v>
      </c>
      <c r="C9" s="9" t="s">
        <v>37</v>
      </c>
      <c r="D9" s="7"/>
    </row>
    <row r="10" spans="1:4" x14ac:dyDescent="0.25">
      <c r="A10" s="4"/>
      <c r="B10" s="5" t="s">
        <v>8</v>
      </c>
      <c r="C10" s="9" t="s">
        <v>50</v>
      </c>
      <c r="D10" s="7"/>
    </row>
    <row r="11" spans="1:4" x14ac:dyDescent="0.25">
      <c r="B11" s="12"/>
      <c r="C11" s="13"/>
    </row>
    <row r="12" spans="1:4" x14ac:dyDescent="0.25">
      <c r="A12" s="4"/>
      <c r="B12" s="5" t="s">
        <v>9</v>
      </c>
      <c r="C12" s="14"/>
      <c r="D12" s="7"/>
    </row>
    <row r="13" spans="1:4" x14ac:dyDescent="0.25">
      <c r="A13" s="4"/>
      <c r="B13" s="5" t="s">
        <v>10</v>
      </c>
      <c r="C13" s="9"/>
      <c r="D13" s="7"/>
    </row>
    <row r="14" spans="1:4" x14ac:dyDescent="0.25">
      <c r="A14" s="4"/>
      <c r="B14" s="5" t="s">
        <v>11</v>
      </c>
      <c r="C14" s="9" t="s">
        <v>51</v>
      </c>
      <c r="D14" s="7"/>
    </row>
    <row r="15" spans="1:4" x14ac:dyDescent="0.25">
      <c r="A15" s="4"/>
      <c r="B15" s="5" t="s">
        <v>12</v>
      </c>
      <c r="C15" s="9"/>
      <c r="D15" s="7"/>
    </row>
    <row r="16" spans="1:4" x14ac:dyDescent="0.25">
      <c r="A16" s="4"/>
      <c r="B16" s="5" t="s">
        <v>14</v>
      </c>
      <c r="C16" s="9" t="s">
        <v>15</v>
      </c>
      <c r="D16" s="7"/>
    </row>
    <row r="17" spans="1:4" x14ac:dyDescent="0.25">
      <c r="A17" s="4"/>
      <c r="B17" s="5" t="s">
        <v>16</v>
      </c>
      <c r="C17" s="9"/>
      <c r="D17" s="7"/>
    </row>
    <row r="18" spans="1:4" x14ac:dyDescent="0.25">
      <c r="A18" s="4"/>
      <c r="B18" s="5" t="s">
        <v>17</v>
      </c>
      <c r="C18" s="15" t="s">
        <v>47</v>
      </c>
      <c r="D18" s="7">
        <v>6</v>
      </c>
    </row>
    <row r="19" spans="1:4" x14ac:dyDescent="0.25">
      <c r="A19" s="4"/>
      <c r="B19" s="5" t="s">
        <v>18</v>
      </c>
      <c r="C19" s="9" t="s">
        <v>15</v>
      </c>
      <c r="D19" s="7"/>
    </row>
    <row r="20" spans="1:4" x14ac:dyDescent="0.25">
      <c r="A20" s="4"/>
      <c r="B20" s="5" t="str">
        <f>IF(C19="ANO","      - jejich druh:","")</f>
        <v/>
      </c>
      <c r="C20" s="13"/>
      <c r="D20" s="7"/>
    </row>
    <row r="21" spans="1:4" x14ac:dyDescent="0.25">
      <c r="A21" s="4"/>
      <c r="B21" s="5" t="str">
        <f>IF(C19="ANO","      - zákonnost zpracování:","")</f>
        <v/>
      </c>
      <c r="C21" s="13"/>
      <c r="D21" s="7"/>
    </row>
    <row r="22" spans="1:4" x14ac:dyDescent="0.25">
      <c r="A22" s="4"/>
      <c r="B22" s="5" t="s">
        <v>19</v>
      </c>
      <c r="C22" s="9" t="s">
        <v>15</v>
      </c>
      <c r="D22" s="7"/>
    </row>
    <row r="23" spans="1:4" ht="30" x14ac:dyDescent="0.25">
      <c r="A23" s="4"/>
      <c r="B23" s="16" t="s">
        <v>20</v>
      </c>
      <c r="C23" s="9" t="s">
        <v>42</v>
      </c>
      <c r="D23" s="7"/>
    </row>
    <row r="24" spans="1:4" x14ac:dyDescent="0.25">
      <c r="A24" s="4"/>
      <c r="B24" s="16" t="s">
        <v>21</v>
      </c>
      <c r="C24" s="9"/>
      <c r="D24" s="7"/>
    </row>
    <row r="25" spans="1:4" x14ac:dyDescent="0.25">
      <c r="A25" s="4"/>
      <c r="B25" s="16" t="s">
        <v>22</v>
      </c>
      <c r="C25" s="9" t="s">
        <v>15</v>
      </c>
      <c r="D25" s="7"/>
    </row>
    <row r="26" spans="1:4" x14ac:dyDescent="0.25">
      <c r="A26" s="4"/>
      <c r="B26" s="16" t="s">
        <v>23</v>
      </c>
      <c r="C26" s="15" t="s">
        <v>48</v>
      </c>
      <c r="D26" s="7"/>
    </row>
    <row r="27" spans="1:4" x14ac:dyDescent="0.25">
      <c r="A27" s="4"/>
      <c r="B27" s="5" t="s">
        <v>24</v>
      </c>
      <c r="C27" s="15"/>
      <c r="D27" s="7"/>
    </row>
    <row r="28" spans="1:4" x14ac:dyDescent="0.25">
      <c r="A28" s="4"/>
      <c r="B28" s="5" t="s">
        <v>25</v>
      </c>
      <c r="C28" s="9" t="s">
        <v>45</v>
      </c>
      <c r="D28" s="7"/>
    </row>
    <row r="29" spans="1:4" x14ac:dyDescent="0.25">
      <c r="A29" s="4"/>
      <c r="B29" s="5" t="s">
        <v>26</v>
      </c>
      <c r="C29" s="9" t="s">
        <v>15</v>
      </c>
      <c r="D29" s="7"/>
    </row>
    <row r="30" spans="1:4" x14ac:dyDescent="0.25">
      <c r="A30" s="4"/>
      <c r="B30" s="5" t="s">
        <v>27</v>
      </c>
      <c r="C30" s="9" t="s">
        <v>15</v>
      </c>
      <c r="D30" s="7"/>
    </row>
    <row r="31" spans="1:4" x14ac:dyDescent="0.25">
      <c r="A31" s="4"/>
      <c r="B31" s="5" t="s">
        <v>28</v>
      </c>
      <c r="C31" s="9"/>
      <c r="D31" s="7"/>
    </row>
    <row r="32" spans="1:4" x14ac:dyDescent="0.25">
      <c r="A32" s="4"/>
      <c r="B32" s="5" t="s">
        <v>29</v>
      </c>
      <c r="C32" s="15" t="s">
        <v>15</v>
      </c>
      <c r="D32" s="7"/>
    </row>
    <row r="33" spans="1:4" ht="6.75" customHeight="1" x14ac:dyDescent="0.25">
      <c r="B33" s="12"/>
      <c r="C33" s="13"/>
    </row>
    <row r="34" spans="1:4" x14ac:dyDescent="0.25">
      <c r="A34" s="4"/>
      <c r="B34" s="5" t="s">
        <v>30</v>
      </c>
      <c r="C34" s="17" t="s">
        <v>15</v>
      </c>
      <c r="D34" s="7"/>
    </row>
    <row r="35" spans="1:4" x14ac:dyDescent="0.25">
      <c r="A35" s="4"/>
      <c r="B35" s="18" t="str">
        <f>IF(C34="ANO","Počet zpracovatelů:"," ")</f>
        <v xml:space="preserve"> </v>
      </c>
      <c r="C35" s="19"/>
      <c r="D35" s="7"/>
    </row>
    <row r="36" spans="1:4" ht="6.75" customHeight="1" x14ac:dyDescent="0.25">
      <c r="B36" s="12"/>
      <c r="C36" s="13">
        <v>3</v>
      </c>
    </row>
    <row r="37" spans="1:4" x14ac:dyDescent="0.25">
      <c r="B37" s="5" t="str">
        <f>IF(C35&gt;0,"ZPRACOVATEL 1"," ")</f>
        <v xml:space="preserve"> </v>
      </c>
      <c r="C37" s="13"/>
    </row>
    <row r="38" spans="1:4" x14ac:dyDescent="0.25">
      <c r="A38" s="4"/>
      <c r="B38" s="5" t="str">
        <f>IF(C35&gt;0,"Firma (název) zpracovatele:"," ")</f>
        <v xml:space="preserve"> </v>
      </c>
      <c r="C38" s="9" t="str">
        <f t="shared" ref="C38:C43" si="0">IF(B38=" "," ","")</f>
        <v xml:space="preserve"> </v>
      </c>
      <c r="D38" s="7"/>
    </row>
    <row r="39" spans="1:4" x14ac:dyDescent="0.25">
      <c r="A39" s="4"/>
      <c r="B39" s="5" t="str">
        <f>IF(C35&gt;0,"se sídlem:"," ")</f>
        <v xml:space="preserve"> </v>
      </c>
      <c r="C39" s="9" t="str">
        <f t="shared" si="0"/>
        <v xml:space="preserve"> </v>
      </c>
      <c r="D39" s="7"/>
    </row>
    <row r="40" spans="1:4" x14ac:dyDescent="0.25">
      <c r="A40" s="4"/>
      <c r="B40" s="5" t="str">
        <f>IF(C35&gt;0,"IČ:"," ")</f>
        <v xml:space="preserve"> </v>
      </c>
      <c r="C40" s="9" t="str">
        <f t="shared" si="0"/>
        <v xml:space="preserve"> </v>
      </c>
      <c r="D40" s="7"/>
    </row>
    <row r="41" spans="1:4" x14ac:dyDescent="0.25">
      <c r="A41" s="4"/>
      <c r="B41" s="5" t="str">
        <f>IF(C35&gt;0,"odpovědná osoba:"," ")</f>
        <v xml:space="preserve"> </v>
      </c>
      <c r="C41" s="9" t="str">
        <f t="shared" si="0"/>
        <v xml:space="preserve"> </v>
      </c>
      <c r="D41" s="7"/>
    </row>
    <row r="42" spans="1:4" x14ac:dyDescent="0.25">
      <c r="A42" s="4"/>
      <c r="B42" s="5" t="str">
        <f>IF(C35&gt;0,"e-mail:"," ")</f>
        <v xml:space="preserve"> </v>
      </c>
      <c r="C42" s="9" t="str">
        <f t="shared" si="0"/>
        <v xml:space="preserve"> </v>
      </c>
      <c r="D42" s="7"/>
    </row>
    <row r="43" spans="1:4" x14ac:dyDescent="0.25">
      <c r="A43" s="4"/>
      <c r="B43" s="5" t="str">
        <f>IF(C35&gt;0,"telefon:"," ")</f>
        <v xml:space="preserve"> </v>
      </c>
      <c r="C43" s="9" t="str">
        <f t="shared" si="0"/>
        <v xml:space="preserve"> </v>
      </c>
      <c r="D43" s="7"/>
    </row>
    <row r="44" spans="1:4" x14ac:dyDescent="0.25">
      <c r="A44" s="4"/>
      <c r="B44" s="5" t="str">
        <f>IF(C35&gt;0,"Smlouva o zpracování OÚ:"," ")</f>
        <v xml:space="preserve"> </v>
      </c>
      <c r="C44" s="9" t="s">
        <v>31</v>
      </c>
      <c r="D44" s="7"/>
    </row>
    <row r="45" spans="1:4" x14ac:dyDescent="0.25">
      <c r="A45" s="4"/>
      <c r="B45" s="5" t="str">
        <f>IF(AND(C35&gt;0,C44=[1]Data!C5),"Právní předpis:"," ")</f>
        <v xml:space="preserve"> </v>
      </c>
      <c r="C45" s="9" t="str">
        <f>IF(B45=" "," ","")</f>
        <v xml:space="preserve"> </v>
      </c>
      <c r="D45" s="7"/>
    </row>
    <row r="46" spans="1:4" ht="6.75" customHeight="1" x14ac:dyDescent="0.25">
      <c r="B46" s="12"/>
      <c r="C46" s="13">
        <v>3</v>
      </c>
    </row>
    <row r="47" spans="1:4" x14ac:dyDescent="0.25">
      <c r="B47" s="5" t="str">
        <f>IF(C35&gt;1,"ZPRACOVATEL 2"," ")</f>
        <v xml:space="preserve"> </v>
      </c>
      <c r="C47" s="13"/>
    </row>
    <row r="48" spans="1:4" x14ac:dyDescent="0.25">
      <c r="A48" s="4"/>
      <c r="B48" s="5" t="str">
        <f>IF(C35&gt;1,"Firma (název) zpracovatele:"," ")</f>
        <v xml:space="preserve"> </v>
      </c>
      <c r="C48" s="9" t="str">
        <f t="shared" ref="C48:C53" si="1">IF(B48=" "," ","")</f>
        <v xml:space="preserve"> </v>
      </c>
      <c r="D48" s="7"/>
    </row>
    <row r="49" spans="1:4" x14ac:dyDescent="0.25">
      <c r="A49" s="4"/>
      <c r="B49" s="5" t="str">
        <f>IF(C35&gt;1,"se sídlem:"," ")</f>
        <v xml:space="preserve"> </v>
      </c>
      <c r="C49" s="9" t="str">
        <f t="shared" si="1"/>
        <v xml:space="preserve"> </v>
      </c>
      <c r="D49" s="7"/>
    </row>
    <row r="50" spans="1:4" x14ac:dyDescent="0.25">
      <c r="A50" s="4"/>
      <c r="B50" s="5" t="str">
        <f>IF(C35&gt;1,"IČ:"," ")</f>
        <v xml:space="preserve"> </v>
      </c>
      <c r="C50" s="9" t="str">
        <f t="shared" si="1"/>
        <v xml:space="preserve"> </v>
      </c>
      <c r="D50" s="7"/>
    </row>
    <row r="51" spans="1:4" x14ac:dyDescent="0.25">
      <c r="A51" s="4"/>
      <c r="B51" s="5" t="str">
        <f>IF(C35&gt;1,"odpovědná osoba:"," ")</f>
        <v xml:space="preserve"> </v>
      </c>
      <c r="C51" s="9" t="str">
        <f t="shared" si="1"/>
        <v xml:space="preserve"> </v>
      </c>
      <c r="D51" s="7"/>
    </row>
    <row r="52" spans="1:4" x14ac:dyDescent="0.25">
      <c r="A52" s="4"/>
      <c r="B52" s="5" t="str">
        <f>IF(C35&gt;1,"e-mail:"," ")</f>
        <v xml:space="preserve"> </v>
      </c>
      <c r="C52" s="9" t="str">
        <f t="shared" si="1"/>
        <v xml:space="preserve"> </v>
      </c>
      <c r="D52" s="7"/>
    </row>
    <row r="53" spans="1:4" x14ac:dyDescent="0.25">
      <c r="A53" s="4"/>
      <c r="B53" s="5" t="str">
        <f>IF(C35&gt;1,"telefon:"," ")</f>
        <v xml:space="preserve"> </v>
      </c>
      <c r="C53" s="9" t="str">
        <f t="shared" si="1"/>
        <v xml:space="preserve"> </v>
      </c>
      <c r="D53" s="7"/>
    </row>
    <row r="54" spans="1:4" x14ac:dyDescent="0.25">
      <c r="A54" s="4"/>
      <c r="B54" s="5" t="str">
        <f>IF(C35&gt;1,"Smlouva o zpracování OÚ:"," ")</f>
        <v xml:space="preserve"> </v>
      </c>
      <c r="C54" s="9" t="s">
        <v>31</v>
      </c>
      <c r="D54" s="7"/>
    </row>
    <row r="55" spans="1:4" x14ac:dyDescent="0.25">
      <c r="A55" s="4"/>
      <c r="B55" s="5" t="str">
        <f>IF(AND(C35&gt;1,C54=[1]Data!C5),"Právní předpis:"," ")</f>
        <v xml:space="preserve"> </v>
      </c>
      <c r="C55" s="9" t="str">
        <f>IF(B55=" "," ","")</f>
        <v xml:space="preserve"> </v>
      </c>
      <c r="D55" s="7"/>
    </row>
    <row r="56" spans="1:4" ht="6.75" customHeight="1" x14ac:dyDescent="0.25">
      <c r="B56" s="12"/>
      <c r="C56" s="13">
        <v>3</v>
      </c>
    </row>
    <row r="57" spans="1:4" x14ac:dyDescent="0.25">
      <c r="B57" s="5" t="str">
        <f>IF(C35&gt;2,"ZPRACOVATEL 3"," ")</f>
        <v xml:space="preserve"> </v>
      </c>
      <c r="C57" s="13"/>
    </row>
    <row r="58" spans="1:4" x14ac:dyDescent="0.25">
      <c r="A58" s="4"/>
      <c r="B58" s="5" t="str">
        <f>IF(C35&gt;2,"Firma (název) zpracovatele:"," ")</f>
        <v xml:space="preserve"> </v>
      </c>
      <c r="C58" s="9" t="str">
        <f t="shared" ref="C58:C63" si="2">IF(B58=" "," ","")</f>
        <v xml:space="preserve"> </v>
      </c>
      <c r="D58" s="7"/>
    </row>
    <row r="59" spans="1:4" x14ac:dyDescent="0.25">
      <c r="A59" s="4"/>
      <c r="B59" s="5" t="str">
        <f>IF(C35&gt;2,"se sídlem:"," ")</f>
        <v xml:space="preserve"> </v>
      </c>
      <c r="C59" s="9" t="str">
        <f t="shared" si="2"/>
        <v xml:space="preserve"> </v>
      </c>
      <c r="D59" s="7"/>
    </row>
    <row r="60" spans="1:4" x14ac:dyDescent="0.25">
      <c r="A60" s="4"/>
      <c r="B60" s="5" t="str">
        <f>IF(C35&gt;2,"IČ:"," ")</f>
        <v xml:space="preserve"> </v>
      </c>
      <c r="C60" s="9" t="str">
        <f t="shared" si="2"/>
        <v xml:space="preserve"> </v>
      </c>
      <c r="D60" s="7"/>
    </row>
    <row r="61" spans="1:4" x14ac:dyDescent="0.25">
      <c r="A61" s="4"/>
      <c r="B61" s="5" t="str">
        <f>IF(C35&gt;2,"odpovědná osoba:"," ")</f>
        <v xml:space="preserve"> </v>
      </c>
      <c r="C61" s="9" t="str">
        <f t="shared" si="2"/>
        <v xml:space="preserve"> </v>
      </c>
      <c r="D61" s="7"/>
    </row>
    <row r="62" spans="1:4" x14ac:dyDescent="0.25">
      <c r="A62" s="4"/>
      <c r="B62" s="5" t="str">
        <f>IF(C35&gt;2,"e-mail:"," ")</f>
        <v xml:space="preserve"> </v>
      </c>
      <c r="C62" s="9" t="str">
        <f t="shared" si="2"/>
        <v xml:space="preserve"> </v>
      </c>
      <c r="D62" s="7"/>
    </row>
    <row r="63" spans="1:4" x14ac:dyDescent="0.25">
      <c r="A63" s="4"/>
      <c r="B63" s="5" t="str">
        <f>IF(C35&gt;2,"telefon:"," ")</f>
        <v xml:space="preserve"> </v>
      </c>
      <c r="C63" s="9" t="str">
        <f t="shared" si="2"/>
        <v xml:space="preserve"> </v>
      </c>
      <c r="D63" s="7"/>
    </row>
    <row r="64" spans="1:4" x14ac:dyDescent="0.25">
      <c r="A64" s="4"/>
      <c r="B64" s="5" t="str">
        <f>IF(C35&gt;2,"Smlouva o zpracování OÚ:"," ")</f>
        <v xml:space="preserve"> </v>
      </c>
      <c r="C64" s="9" t="s">
        <v>31</v>
      </c>
      <c r="D64" s="7"/>
    </row>
    <row r="65" spans="1:4" x14ac:dyDescent="0.25">
      <c r="A65" s="4"/>
      <c r="B65" s="5" t="str">
        <f>IF(AND(C35&gt;2,C64=[1]Data!C5),"Právní předpis:"," ")</f>
        <v xml:space="preserve"> </v>
      </c>
      <c r="C65" s="9" t="str">
        <f>IF(B65=" "," ","")</f>
        <v xml:space="preserve"> </v>
      </c>
      <c r="D65" s="7"/>
    </row>
    <row r="66" spans="1:4" ht="6.75" customHeight="1" x14ac:dyDescent="0.25">
      <c r="B66" s="12"/>
      <c r="C66" s="13">
        <v>3</v>
      </c>
    </row>
    <row r="67" spans="1:4" x14ac:dyDescent="0.25">
      <c r="B67" s="5" t="str">
        <f>IF(C35&gt;3,"ZPRACOVATEL 4"," ")</f>
        <v xml:space="preserve"> </v>
      </c>
      <c r="C67" s="13"/>
    </row>
    <row r="68" spans="1:4" x14ac:dyDescent="0.25">
      <c r="A68" s="4"/>
      <c r="B68" s="5" t="str">
        <f>IF(C35&gt;3,"Firma (název) zpracovatele:"," ")</f>
        <v xml:space="preserve"> </v>
      </c>
      <c r="C68" s="9" t="str">
        <f t="shared" ref="C68:C73" si="3">IF(B68=" "," ","")</f>
        <v xml:space="preserve"> </v>
      </c>
      <c r="D68" s="7"/>
    </row>
    <row r="69" spans="1:4" x14ac:dyDescent="0.25">
      <c r="A69" s="4"/>
      <c r="B69" s="5" t="str">
        <f>IF(C35&gt;3,"se sídlem:"," ")</f>
        <v xml:space="preserve"> </v>
      </c>
      <c r="C69" s="9" t="str">
        <f t="shared" si="3"/>
        <v xml:space="preserve"> </v>
      </c>
      <c r="D69" s="7"/>
    </row>
    <row r="70" spans="1:4" x14ac:dyDescent="0.25">
      <c r="A70" s="4"/>
      <c r="B70" s="5" t="str">
        <f>IF(C35&gt;3,"IČ:"," ")</f>
        <v xml:space="preserve"> </v>
      </c>
      <c r="C70" s="9" t="str">
        <f t="shared" si="3"/>
        <v xml:space="preserve"> </v>
      </c>
      <c r="D70" s="7"/>
    </row>
    <row r="71" spans="1:4" x14ac:dyDescent="0.25">
      <c r="A71" s="4"/>
      <c r="B71" s="5" t="str">
        <f>IF(C35&gt;3,"odpovědná osoba:"," ")</f>
        <v xml:space="preserve"> </v>
      </c>
      <c r="C71" s="9" t="str">
        <f t="shared" si="3"/>
        <v xml:space="preserve"> </v>
      </c>
      <c r="D71" s="7"/>
    </row>
    <row r="72" spans="1:4" x14ac:dyDescent="0.25">
      <c r="A72" s="4"/>
      <c r="B72" s="5" t="str">
        <f>IF(C35&gt;3,"e-mail:"," ")</f>
        <v xml:space="preserve"> </v>
      </c>
      <c r="C72" s="9" t="str">
        <f t="shared" si="3"/>
        <v xml:space="preserve"> </v>
      </c>
      <c r="D72" s="7"/>
    </row>
    <row r="73" spans="1:4" x14ac:dyDescent="0.25">
      <c r="A73" s="4"/>
      <c r="B73" s="5" t="str">
        <f>IF(C35&gt;3,"telefon:"," ")</f>
        <v xml:space="preserve"> </v>
      </c>
      <c r="C73" s="9" t="str">
        <f t="shared" si="3"/>
        <v xml:space="preserve"> </v>
      </c>
      <c r="D73" s="7"/>
    </row>
    <row r="74" spans="1:4" x14ac:dyDescent="0.25">
      <c r="A74" s="4"/>
      <c r="B74" s="5" t="str">
        <f>IF(C35&gt;3,"Smlouva o zpracování OÚ:"," ")</f>
        <v xml:space="preserve"> </v>
      </c>
      <c r="C74" s="9" t="s">
        <v>31</v>
      </c>
      <c r="D74" s="7"/>
    </row>
    <row r="75" spans="1:4" x14ac:dyDescent="0.25">
      <c r="A75" s="4"/>
      <c r="B75" s="5" t="str">
        <f>IF(AND(C35&gt;3,C74=[1]Data!C35),"Právní předpis:"," ")</f>
        <v xml:space="preserve"> </v>
      </c>
      <c r="C75" s="9" t="str">
        <f>IF(B75=" "," ","")</f>
        <v xml:space="preserve"> </v>
      </c>
      <c r="D75" s="7"/>
    </row>
    <row r="76" spans="1:4" ht="6.75" customHeight="1" x14ac:dyDescent="0.25">
      <c r="B76" s="12"/>
      <c r="C76" s="13">
        <v>3</v>
      </c>
    </row>
    <row r="77" spans="1:4" x14ac:dyDescent="0.25">
      <c r="B77" s="5" t="str">
        <f>IF(C35&gt;4,"ZPRACOVATEL 5"," ")</f>
        <v xml:space="preserve"> </v>
      </c>
      <c r="C77" s="13"/>
    </row>
    <row r="78" spans="1:4" x14ac:dyDescent="0.25">
      <c r="A78" s="4"/>
      <c r="B78" s="5" t="str">
        <f>IF(C35&gt;4,"Firma (název) zpracovatele:"," ")</f>
        <v xml:space="preserve"> </v>
      </c>
      <c r="C78" s="9" t="str">
        <f t="shared" ref="C78:C83" si="4">IF(B78=" "," ","")</f>
        <v xml:space="preserve"> </v>
      </c>
      <c r="D78" s="7"/>
    </row>
    <row r="79" spans="1:4" x14ac:dyDescent="0.25">
      <c r="A79" s="4"/>
      <c r="B79" s="5" t="str">
        <f>IF(C35&gt;4,"se sídlem:"," ")</f>
        <v xml:space="preserve"> </v>
      </c>
      <c r="C79" s="9" t="str">
        <f t="shared" si="4"/>
        <v xml:space="preserve"> </v>
      </c>
      <c r="D79" s="7"/>
    </row>
    <row r="80" spans="1:4" x14ac:dyDescent="0.25">
      <c r="A80" s="4"/>
      <c r="B80" s="5" t="str">
        <f>IF(C35&gt;4,"IČ:"," ")</f>
        <v xml:space="preserve"> </v>
      </c>
      <c r="C80" s="9" t="str">
        <f t="shared" si="4"/>
        <v xml:space="preserve"> </v>
      </c>
      <c r="D80" s="7"/>
    </row>
    <row r="81" spans="1:4" x14ac:dyDescent="0.25">
      <c r="A81" s="4"/>
      <c r="B81" s="5" t="str">
        <f>IF(C35&gt;4,"odpovědná osoba:"," ")</f>
        <v xml:space="preserve"> </v>
      </c>
      <c r="C81" s="9" t="str">
        <f t="shared" si="4"/>
        <v xml:space="preserve"> </v>
      </c>
      <c r="D81" s="7"/>
    </row>
    <row r="82" spans="1:4" x14ac:dyDescent="0.25">
      <c r="A82" s="4"/>
      <c r="B82" s="5" t="str">
        <f>IF(C35&gt;4,"e-mail:"," ")</f>
        <v xml:space="preserve"> </v>
      </c>
      <c r="C82" s="9" t="str">
        <f t="shared" si="4"/>
        <v xml:space="preserve"> </v>
      </c>
      <c r="D82" s="7"/>
    </row>
    <row r="83" spans="1:4" x14ac:dyDescent="0.25">
      <c r="A83" s="4"/>
      <c r="B83" s="5" t="str">
        <f>IF(C35&gt;4,"telefon:"," ")</f>
        <v xml:space="preserve"> </v>
      </c>
      <c r="C83" s="9" t="str">
        <f t="shared" si="4"/>
        <v xml:space="preserve"> </v>
      </c>
      <c r="D83" s="7"/>
    </row>
    <row r="84" spans="1:4" x14ac:dyDescent="0.25">
      <c r="A84" s="4"/>
      <c r="B84" s="5" t="str">
        <f>IF(C35&gt;4,"Smlouva o zpracování OÚ:"," ")</f>
        <v xml:space="preserve"> </v>
      </c>
      <c r="C84" s="9" t="s">
        <v>31</v>
      </c>
      <c r="D84" s="7"/>
    </row>
    <row r="85" spans="1:4" x14ac:dyDescent="0.25">
      <c r="A85" s="4"/>
      <c r="B85" s="5" t="str">
        <f>IF(AND(C35&gt;4,C84=[1]Data!C45),"Právní předpis:"," ")</f>
        <v xml:space="preserve"> </v>
      </c>
      <c r="C85" s="9" t="str">
        <f>IF(B85=" "," ","")</f>
        <v xml:space="preserve"> </v>
      </c>
      <c r="D85" s="7"/>
    </row>
  </sheetData>
  <conditionalFormatting sqref="B38">
    <cfRule type="cellIs" dxfId="251" priority="84" operator="equal">
      <formula>" "</formula>
    </cfRule>
  </conditionalFormatting>
  <conditionalFormatting sqref="B40:C45 B39">
    <cfRule type="cellIs" dxfId="250" priority="83" operator="equal">
      <formula>" "</formula>
    </cfRule>
  </conditionalFormatting>
  <conditionalFormatting sqref="B35">
    <cfRule type="cellIs" dxfId="249" priority="82" operator="equal">
      <formula>" "</formula>
    </cfRule>
  </conditionalFormatting>
  <conditionalFormatting sqref="B37">
    <cfRule type="cellIs" dxfId="248" priority="81" operator="equal">
      <formula>" "</formula>
    </cfRule>
  </conditionalFormatting>
  <conditionalFormatting sqref="C40:C45">
    <cfRule type="cellIs" dxfId="247" priority="75" operator="equal">
      <formula>" "</formula>
    </cfRule>
    <cfRule type="cellIs" dxfId="246" priority="80" operator="equal">
      <formula>" "</formula>
    </cfRule>
  </conditionalFormatting>
  <conditionalFormatting sqref="C40">
    <cfRule type="cellIs" dxfId="245" priority="79" operator="equal">
      <formula>" "</formula>
    </cfRule>
  </conditionalFormatting>
  <conditionalFormatting sqref="C41">
    <cfRule type="cellIs" dxfId="244" priority="78" operator="equal">
      <formula>" "</formula>
    </cfRule>
  </conditionalFormatting>
  <conditionalFormatting sqref="C42">
    <cfRule type="cellIs" dxfId="243" priority="77" operator="equal">
      <formula>" "</formula>
    </cfRule>
  </conditionalFormatting>
  <conditionalFormatting sqref="C43">
    <cfRule type="cellIs" dxfId="242" priority="76"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2">
    <cfRule type="cellIs" dxfId="187" priority="19" operator="equal">
      <formula>"NEVÍM"</formula>
    </cfRule>
    <cfRule type="cellIs" dxfId="186" priority="20" operator="equal">
      <formula>"ANO"</formula>
    </cfRule>
  </conditionalFormatting>
  <conditionalFormatting sqref="C20">
    <cfRule type="expression" dxfId="185" priority="18">
      <formula>$B$20="      - jejich druh:"</formula>
    </cfRule>
  </conditionalFormatting>
  <conditionalFormatting sqref="C21">
    <cfRule type="expression" dxfId="184" priority="17">
      <formula>$B$20="      - jejich druh:"</formula>
    </cfRule>
  </conditionalFormatting>
  <conditionalFormatting sqref="C19">
    <cfRule type="cellIs" dxfId="183" priority="16" operator="equal">
      <formula>"NEVÍM"</formula>
    </cfRule>
  </conditionalFormatting>
  <conditionalFormatting sqref="C32">
    <cfRule type="cellIs" dxfId="182" priority="14" operator="equal">
      <formula>"NEVÍM"</formula>
    </cfRule>
    <cfRule type="cellIs" dxfId="181" priority="15" operator="equal">
      <formula>"ANO"</formula>
    </cfRule>
  </conditionalFormatting>
  <conditionalFormatting sqref="C29">
    <cfRule type="cellIs" dxfId="180" priority="12" operator="equal">
      <formula>"NEVÍM"</formula>
    </cfRule>
    <cfRule type="cellIs" dxfId="179" priority="13" operator="equal">
      <formula>"ANO"</formula>
    </cfRule>
  </conditionalFormatting>
  <conditionalFormatting sqref="C31">
    <cfRule type="expression" dxfId="178" priority="2">
      <formula>$C$30="NE"</formula>
    </cfRule>
  </conditionalFormatting>
  <conditionalFormatting sqref="B31">
    <cfRule type="expression" dxfId="177"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CCA1028F-2D8A-4256-938B-91A1230ADC01}">
            <xm:f>'\\vmstorage\stanislava.fiserova$\GDPR\Agendy odborů\OSZ\[prevence_OSZ.xlsx]Data'!#REF!</xm:f>
            <x14:dxf>
              <fill>
                <patternFill>
                  <bgColor rgb="FFFF0000"/>
                </patternFill>
              </fill>
            </x14:dxf>
          </x14:cfRule>
          <x14:cfRule type="cellIs" priority="11" operator="equal" id="{5518DD26-6E42-4325-AB48-CABF8F519C92}">
            <xm:f>'\\vmstorage\stanislava.fiserova$\GDPR\Agendy odborů\OSZ\[prevence_OSZ.xlsx]Data'!#REF!</xm:f>
            <x14:dxf>
              <fill>
                <patternFill>
                  <bgColor rgb="FFFF0000"/>
                </patternFill>
              </fill>
            </x14:dxf>
          </x14:cfRule>
          <xm:sqref>C25</xm:sqref>
        </x14:conditionalFormatting>
        <x14:conditionalFormatting xmlns:xm="http://schemas.microsoft.com/office/excel/2006/main">
          <x14:cfRule type="cellIs" priority="6" operator="equal" id="{F6C73C46-6424-4EE2-9CEA-E057009750CD}">
            <xm:f>'\\vmstorage\stanislava.fiserova$\GDPR\Agendy odborů\OSZ\[prevence_OSZ.xlsx]Data'!#REF!</xm:f>
            <x14:dxf>
              <fill>
                <patternFill>
                  <bgColor rgb="FFFF0000"/>
                </patternFill>
              </fill>
            </x14:dxf>
          </x14:cfRule>
          <x14:cfRule type="cellIs" priority="7" operator="equal" id="{2862926B-2718-4F58-B560-CDBEB243E568}">
            <xm:f>'\\vmstorage\stanislava.fiserova$\GDPR\Agendy odborů\OSZ\[prevence_OSZ.xlsx]Data'!#REF!</xm:f>
            <x14:dxf>
              <fill>
                <patternFill>
                  <bgColor rgb="FFFF0000"/>
                </patternFill>
              </fill>
            </x14:dxf>
          </x14:cfRule>
          <x14:cfRule type="cellIs" priority="8" operator="equal" id="{BA39EDF7-F1AE-4350-94A6-9E1114FCA694}">
            <xm:f>'\\vmstorage\stanislava.fiserova$\GDPR\Agendy odborů\OSZ\[prevence_OSZ.xlsx]Data'!#REF!</xm:f>
            <x14:dxf>
              <fill>
                <patternFill>
                  <bgColor rgb="FFFF0000"/>
                </patternFill>
              </fill>
            </x14:dxf>
          </x14:cfRule>
          <x14:cfRule type="cellIs" priority="9" operator="equal" id="{04DD3B30-D6A0-4329-8CDE-703D7B019298}">
            <xm:f>'\\vmstorage\stanislava.fiserova$\GDPR\Agendy odborů\OSZ\[prevence_OSZ.xlsx]Data'!#REF!</xm:f>
            <x14:dxf>
              <fill>
                <patternFill>
                  <bgColor rgb="FFFF0000"/>
                </patternFill>
              </fill>
            </x14:dxf>
          </x14:cfRule>
          <xm:sqref>C16</xm:sqref>
        </x14:conditionalFormatting>
        <x14:conditionalFormatting xmlns:xm="http://schemas.microsoft.com/office/excel/2006/main">
          <x14:cfRule type="cellIs" priority="5" operator="equal" id="{6FF487DC-826E-47D7-BE51-F68FBA96ECCE}">
            <xm:f>'\\vmstorage\stanislava.fiserova$\GDPR\Agendy odborů\OSZ\[prevence_OSZ.xlsx]Data'!#REF!</xm:f>
            <x14:dxf>
              <fill>
                <patternFill>
                  <bgColor rgb="FFFF0000"/>
                </patternFill>
              </fill>
            </x14:dxf>
          </x14:cfRule>
          <xm:sqref>C30</xm:sqref>
        </x14:conditionalFormatting>
        <x14:conditionalFormatting xmlns:xm="http://schemas.microsoft.com/office/excel/2006/main">
          <x14:cfRule type="cellIs" priority="3" operator="equal" id="{4786FA8F-6444-43E4-AD83-44CCD78A38A5}">
            <xm:f>'\\vmstorage\stanislava.fiserova$\GDPR\Agendy odborů\OSZ\[prevence_OSZ.xlsx]Data'!#REF!</xm:f>
            <x14:dxf>
              <fill>
                <patternFill>
                  <bgColor rgb="FFFF0000"/>
                </patternFill>
              </fill>
            </x14:dxf>
          </x14:cfRule>
          <x14:cfRule type="cellIs" priority="4" operator="equal" id="{763185BA-7169-46CD-BF1F-B3945E791487}">
            <xm:f>'\\vmstorage\stanislava.fiserova$\GDPR\Agendy odborů\OSZ\[prevence_OSZ.xlsx]Data'!#REF!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[1]Data!#REF!</xm:f>
          </x14:formula1>
          <xm:sqref>C19 C22 C29:C34</xm:sqref>
        </x14:dataValidation>
        <x14:dataValidation type="list" allowBlank="1" showInputMessage="1" showErrorMessage="1">
          <x14:formula1>
            <xm:f>[1]Data!#REF!</xm:f>
          </x14:formula1>
          <xm:sqref>C44 C54 C64 C74 C84</xm:sqref>
        </x14:dataValidation>
        <x14:dataValidation type="list" allowBlank="1" showInputMessage="1" showErrorMessage="1">
          <x14:formula1>
            <xm:f>[1]Data!#REF!</xm:f>
          </x14:formula1>
          <xm:sqref>C15</xm:sqref>
        </x14:dataValidation>
        <x14:dataValidation type="list" allowBlank="1" showInputMessage="1" showErrorMessage="1">
          <x14:formula1>
            <xm:f>[1]Data!#REF!</xm:f>
          </x14:formula1>
          <xm:sqref>C25</xm:sqref>
        </x14:dataValidation>
        <x14:dataValidation type="list" allowBlank="1" showInputMessage="1" showErrorMessage="1">
          <x14:formula1>
            <xm:f>[1]Data!#REF!</xm:f>
          </x14:formula1>
          <xm:sqref>C16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23" sqref="C23"/>
    </sheetView>
  </sheetViews>
  <sheetFormatPr defaultColWidth="9.140625" defaultRowHeight="15" x14ac:dyDescent="0.25"/>
  <cols>
    <col min="1" max="1" width="3.28515625" style="1" customWidth="1"/>
    <col min="2" max="2" width="31.28515625" style="20" customWidth="1"/>
    <col min="3" max="3" width="55.140625" style="1" customWidth="1"/>
    <col min="4" max="4" width="2.85546875" style="1" customWidth="1"/>
    <col min="5" max="16384" width="9.140625" style="1"/>
  </cols>
  <sheetData>
    <row r="1" spans="1:4" x14ac:dyDescent="0.25">
      <c r="B1" s="2"/>
      <c r="C1" s="3"/>
    </row>
    <row r="2" spans="1:4" ht="15.75" x14ac:dyDescent="0.25">
      <c r="A2" s="4"/>
      <c r="B2" s="5" t="s">
        <v>0</v>
      </c>
      <c r="C2" s="6" t="s">
        <v>49</v>
      </c>
      <c r="D2" s="7"/>
    </row>
    <row r="3" spans="1:4" x14ac:dyDescent="0.25">
      <c r="A3" s="4"/>
      <c r="B3" s="5" t="s">
        <v>1</v>
      </c>
      <c r="C3" s="8">
        <v>3</v>
      </c>
      <c r="D3" s="7"/>
    </row>
    <row r="4" spans="1:4" x14ac:dyDescent="0.25">
      <c r="A4" s="4"/>
      <c r="B4" s="5" t="s">
        <v>2</v>
      </c>
      <c r="C4" s="9" t="s">
        <v>33</v>
      </c>
      <c r="D4" s="7"/>
    </row>
    <row r="5" spans="1:4" x14ac:dyDescent="0.25">
      <c r="A5" s="4"/>
      <c r="B5" s="5" t="s">
        <v>3</v>
      </c>
      <c r="C5" s="9"/>
      <c r="D5" s="7"/>
    </row>
    <row r="6" spans="1:4" x14ac:dyDescent="0.25">
      <c r="A6" s="4"/>
      <c r="B6" s="5" t="s">
        <v>4</v>
      </c>
      <c r="C6" s="9" t="s">
        <v>34</v>
      </c>
      <c r="D6" s="7"/>
    </row>
    <row r="7" spans="1:4" x14ac:dyDescent="0.25">
      <c r="A7" s="4"/>
      <c r="B7" s="5" t="s">
        <v>5</v>
      </c>
      <c r="C7" s="10" t="s">
        <v>35</v>
      </c>
      <c r="D7" s="7"/>
    </row>
    <row r="8" spans="1:4" x14ac:dyDescent="0.25">
      <c r="A8" s="4"/>
      <c r="B8" s="5" t="s">
        <v>6</v>
      </c>
      <c r="C8" s="11" t="s">
        <v>36</v>
      </c>
      <c r="D8" s="7"/>
    </row>
    <row r="9" spans="1:4" x14ac:dyDescent="0.25">
      <c r="A9" s="4"/>
      <c r="B9" s="5" t="s">
        <v>7</v>
      </c>
      <c r="C9" s="9" t="s">
        <v>37</v>
      </c>
      <c r="D9" s="7"/>
    </row>
    <row r="10" spans="1:4" ht="30" x14ac:dyDescent="0.25">
      <c r="A10" s="4"/>
      <c r="B10" s="5" t="s">
        <v>8</v>
      </c>
      <c r="C10" s="9" t="s">
        <v>38</v>
      </c>
      <c r="D10" s="7"/>
    </row>
    <row r="11" spans="1:4" x14ac:dyDescent="0.25">
      <c r="B11" s="12"/>
      <c r="C11" s="13"/>
    </row>
    <row r="12" spans="1:4" x14ac:dyDescent="0.25">
      <c r="A12" s="4"/>
      <c r="B12" s="5" t="s">
        <v>9</v>
      </c>
      <c r="C12" s="14">
        <v>5000</v>
      </c>
      <c r="D12" s="7"/>
    </row>
    <row r="13" spans="1:4" x14ac:dyDescent="0.25">
      <c r="A13" s="4"/>
      <c r="B13" s="5" t="s">
        <v>10</v>
      </c>
      <c r="C13" s="9"/>
      <c r="D13" s="7"/>
    </row>
    <row r="14" spans="1:4" x14ac:dyDescent="0.25">
      <c r="A14" s="4"/>
      <c r="B14" s="5" t="s">
        <v>11</v>
      </c>
      <c r="C14" s="9" t="s">
        <v>39</v>
      </c>
      <c r="D14" s="7"/>
    </row>
    <row r="15" spans="1:4" x14ac:dyDescent="0.25">
      <c r="A15" s="4"/>
      <c r="B15" s="5" t="s">
        <v>12</v>
      </c>
      <c r="C15" s="9" t="s">
        <v>13</v>
      </c>
      <c r="D15" s="7"/>
    </row>
    <row r="16" spans="1:4" x14ac:dyDescent="0.25">
      <c r="A16" s="4"/>
      <c r="B16" s="5" t="s">
        <v>14</v>
      </c>
      <c r="C16" s="9" t="s">
        <v>15</v>
      </c>
      <c r="D16" s="7"/>
    </row>
    <row r="17" spans="1:4" ht="30" x14ac:dyDescent="0.25">
      <c r="A17" s="4"/>
      <c r="B17" s="5" t="s">
        <v>16</v>
      </c>
      <c r="C17" s="9" t="s">
        <v>40</v>
      </c>
      <c r="D17" s="7"/>
    </row>
    <row r="18" spans="1:4" x14ac:dyDescent="0.25">
      <c r="A18" s="4"/>
      <c r="B18" s="5" t="s">
        <v>17</v>
      </c>
      <c r="C18" s="15" t="s">
        <v>41</v>
      </c>
      <c r="D18" s="7">
        <v>6</v>
      </c>
    </row>
    <row r="19" spans="1:4" x14ac:dyDescent="0.25">
      <c r="A19" s="4"/>
      <c r="B19" s="5" t="s">
        <v>18</v>
      </c>
      <c r="C19" s="9" t="s">
        <v>15</v>
      </c>
      <c r="D19" s="7"/>
    </row>
    <row r="20" spans="1:4" x14ac:dyDescent="0.25">
      <c r="A20" s="4"/>
      <c r="B20" s="5" t="str">
        <f>IF(C19="ANO","      - jejich druh:","")</f>
        <v/>
      </c>
      <c r="C20" s="13"/>
      <c r="D20" s="7"/>
    </row>
    <row r="21" spans="1:4" x14ac:dyDescent="0.25">
      <c r="A21" s="4"/>
      <c r="B21" s="5" t="str">
        <f>IF(C19="ANO","      - zákonnost zpracování:","")</f>
        <v/>
      </c>
      <c r="C21" s="13"/>
      <c r="D21" s="7"/>
    </row>
    <row r="22" spans="1:4" x14ac:dyDescent="0.25">
      <c r="A22" s="4"/>
      <c r="B22" s="5" t="s">
        <v>19</v>
      </c>
      <c r="C22" s="9" t="s">
        <v>15</v>
      </c>
      <c r="D22" s="7"/>
    </row>
    <row r="23" spans="1:4" ht="30" x14ac:dyDescent="0.25">
      <c r="A23" s="4"/>
      <c r="B23" s="16" t="s">
        <v>20</v>
      </c>
      <c r="C23" s="9" t="s">
        <v>42</v>
      </c>
      <c r="D23" s="7"/>
    </row>
    <row r="24" spans="1:4" x14ac:dyDescent="0.25">
      <c r="A24" s="4"/>
      <c r="B24" s="16" t="s">
        <v>21</v>
      </c>
      <c r="C24" s="9" t="s">
        <v>43</v>
      </c>
      <c r="D24" s="7"/>
    </row>
    <row r="25" spans="1:4" x14ac:dyDescent="0.25">
      <c r="A25" s="4"/>
      <c r="B25" s="16" t="s">
        <v>22</v>
      </c>
      <c r="C25" s="9" t="s">
        <v>15</v>
      </c>
      <c r="D25" s="7"/>
    </row>
    <row r="26" spans="1:4" x14ac:dyDescent="0.25">
      <c r="A26" s="4"/>
      <c r="B26" s="16" t="s">
        <v>23</v>
      </c>
      <c r="C26" s="15" t="s">
        <v>44</v>
      </c>
      <c r="D26" s="7"/>
    </row>
    <row r="27" spans="1:4" x14ac:dyDescent="0.25">
      <c r="A27" s="4"/>
      <c r="B27" s="5" t="s">
        <v>24</v>
      </c>
      <c r="C27" s="15"/>
      <c r="D27" s="7"/>
    </row>
    <row r="28" spans="1:4" x14ac:dyDescent="0.25">
      <c r="A28" s="4"/>
      <c r="B28" s="5" t="s">
        <v>25</v>
      </c>
      <c r="C28" s="9" t="s">
        <v>45</v>
      </c>
      <c r="D28" s="7"/>
    </row>
    <row r="29" spans="1:4" x14ac:dyDescent="0.25">
      <c r="A29" s="4"/>
      <c r="B29" s="5" t="s">
        <v>26</v>
      </c>
      <c r="C29" s="9" t="s">
        <v>15</v>
      </c>
      <c r="D29" s="7"/>
    </row>
    <row r="30" spans="1:4" x14ac:dyDescent="0.25">
      <c r="A30" s="4"/>
      <c r="B30" s="5" t="s">
        <v>27</v>
      </c>
      <c r="C30" s="9" t="s">
        <v>15</v>
      </c>
      <c r="D30" s="7"/>
    </row>
    <row r="31" spans="1:4" x14ac:dyDescent="0.25">
      <c r="A31" s="4"/>
      <c r="B31" s="5" t="s">
        <v>28</v>
      </c>
      <c r="C31" s="9"/>
      <c r="D31" s="7"/>
    </row>
    <row r="32" spans="1:4" x14ac:dyDescent="0.25">
      <c r="A32" s="4"/>
      <c r="B32" s="5" t="s">
        <v>29</v>
      </c>
      <c r="C32" s="15" t="s">
        <v>15</v>
      </c>
      <c r="D32" s="7"/>
    </row>
    <row r="33" spans="1:4" ht="6.75" customHeight="1" x14ac:dyDescent="0.25">
      <c r="B33" s="12"/>
      <c r="C33" s="13"/>
    </row>
    <row r="34" spans="1:4" x14ac:dyDescent="0.25">
      <c r="A34" s="4"/>
      <c r="B34" s="5" t="s">
        <v>30</v>
      </c>
      <c r="C34" s="17" t="s">
        <v>15</v>
      </c>
      <c r="D34" s="7"/>
    </row>
    <row r="35" spans="1:4" x14ac:dyDescent="0.25">
      <c r="A35" s="4"/>
      <c r="B35" s="18" t="str">
        <f>IF(C34="ANO","Počet zpracovatelů:"," ")</f>
        <v xml:space="preserve"> </v>
      </c>
      <c r="C35" s="19"/>
      <c r="D35" s="7"/>
    </row>
    <row r="36" spans="1:4" ht="6.75" customHeight="1" x14ac:dyDescent="0.25">
      <c r="B36" s="12"/>
      <c r="C36" s="13">
        <v>3</v>
      </c>
    </row>
    <row r="37" spans="1:4" x14ac:dyDescent="0.25">
      <c r="B37" s="5" t="str">
        <f>IF(C35&gt;0,"ZPRACOVATEL 1"," ")</f>
        <v xml:space="preserve"> </v>
      </c>
      <c r="C37" s="13"/>
    </row>
    <row r="38" spans="1:4" x14ac:dyDescent="0.25">
      <c r="A38" s="4"/>
      <c r="B38" s="5" t="str">
        <f>IF(C35&gt;0,"Firma (název) zpracovatele:"," ")</f>
        <v xml:space="preserve"> </v>
      </c>
      <c r="C38" s="9" t="str">
        <f t="shared" ref="C38:C43" si="0">IF(B38=" "," ","")</f>
        <v xml:space="preserve"> </v>
      </c>
      <c r="D38" s="7"/>
    </row>
    <row r="39" spans="1:4" x14ac:dyDescent="0.25">
      <c r="A39" s="4"/>
      <c r="B39" s="5" t="str">
        <f>IF(C35&gt;0,"se sídlem:"," ")</f>
        <v xml:space="preserve"> </v>
      </c>
      <c r="C39" s="9" t="str">
        <f t="shared" si="0"/>
        <v xml:space="preserve"> </v>
      </c>
      <c r="D39" s="7"/>
    </row>
    <row r="40" spans="1:4" x14ac:dyDescent="0.25">
      <c r="A40" s="4"/>
      <c r="B40" s="5" t="str">
        <f>IF(C35&gt;0,"IČ:"," ")</f>
        <v xml:space="preserve"> </v>
      </c>
      <c r="C40" s="9" t="str">
        <f t="shared" si="0"/>
        <v xml:space="preserve"> </v>
      </c>
      <c r="D40" s="7"/>
    </row>
    <row r="41" spans="1:4" x14ac:dyDescent="0.25">
      <c r="A41" s="4"/>
      <c r="B41" s="5" t="str">
        <f>IF(C35&gt;0,"odpovědná osoba:"," ")</f>
        <v xml:space="preserve"> </v>
      </c>
      <c r="C41" s="9" t="str">
        <f t="shared" si="0"/>
        <v xml:space="preserve"> </v>
      </c>
      <c r="D41" s="7"/>
    </row>
    <row r="42" spans="1:4" x14ac:dyDescent="0.25">
      <c r="A42" s="4"/>
      <c r="B42" s="5" t="str">
        <f>IF(C35&gt;0,"e-mail:"," ")</f>
        <v xml:space="preserve"> </v>
      </c>
      <c r="C42" s="9" t="str">
        <f t="shared" si="0"/>
        <v xml:space="preserve"> </v>
      </c>
      <c r="D42" s="7"/>
    </row>
    <row r="43" spans="1:4" x14ac:dyDescent="0.25">
      <c r="A43" s="4"/>
      <c r="B43" s="5" t="str">
        <f>IF(C35&gt;0,"telefon:"," ")</f>
        <v xml:space="preserve"> </v>
      </c>
      <c r="C43" s="9" t="str">
        <f t="shared" si="0"/>
        <v xml:space="preserve"> </v>
      </c>
      <c r="D43" s="7"/>
    </row>
    <row r="44" spans="1:4" x14ac:dyDescent="0.25">
      <c r="A44" s="4"/>
      <c r="B44" s="5" t="str">
        <f>IF(C35&gt;0,"Smlouva o zpracování OÚ:"," ")</f>
        <v xml:space="preserve"> </v>
      </c>
      <c r="C44" s="9" t="s">
        <v>31</v>
      </c>
      <c r="D44" s="7"/>
    </row>
    <row r="45" spans="1:4" x14ac:dyDescent="0.25">
      <c r="A45" s="4"/>
      <c r="B45" s="5" t="str">
        <f>IF(AND(C35&gt;0,C44=[1]Data!C5),"Právní předpis:"," ")</f>
        <v xml:space="preserve"> </v>
      </c>
      <c r="C45" s="9" t="str">
        <f>IF(B45=" "," ","")</f>
        <v xml:space="preserve"> </v>
      </c>
      <c r="D45" s="7"/>
    </row>
    <row r="46" spans="1:4" ht="6.75" customHeight="1" x14ac:dyDescent="0.25">
      <c r="B46" s="12"/>
      <c r="C46" s="13">
        <v>3</v>
      </c>
    </row>
    <row r="47" spans="1:4" x14ac:dyDescent="0.25">
      <c r="B47" s="5" t="str">
        <f>IF(C35&gt;1,"ZPRACOVATEL 2"," ")</f>
        <v xml:space="preserve"> </v>
      </c>
      <c r="C47" s="13"/>
    </row>
    <row r="48" spans="1:4" x14ac:dyDescent="0.25">
      <c r="A48" s="4"/>
      <c r="B48" s="5" t="str">
        <f>IF(C35&gt;1,"Firma (název) zpracovatele:"," ")</f>
        <v xml:space="preserve"> </v>
      </c>
      <c r="C48" s="9" t="str">
        <f t="shared" ref="C48:C53" si="1">IF(B48=" "," ","")</f>
        <v xml:space="preserve"> </v>
      </c>
      <c r="D48" s="7"/>
    </row>
    <row r="49" spans="1:4" x14ac:dyDescent="0.25">
      <c r="A49" s="4"/>
      <c r="B49" s="5" t="str">
        <f>IF(C35&gt;1,"se sídlem:"," ")</f>
        <v xml:space="preserve"> </v>
      </c>
      <c r="C49" s="9" t="str">
        <f t="shared" si="1"/>
        <v xml:space="preserve"> </v>
      </c>
      <c r="D49" s="7"/>
    </row>
    <row r="50" spans="1:4" x14ac:dyDescent="0.25">
      <c r="A50" s="4"/>
      <c r="B50" s="5" t="str">
        <f>IF(C35&gt;1,"IČ:"," ")</f>
        <v xml:space="preserve"> </v>
      </c>
      <c r="C50" s="9" t="str">
        <f t="shared" si="1"/>
        <v xml:space="preserve"> </v>
      </c>
      <c r="D50" s="7"/>
    </row>
    <row r="51" spans="1:4" x14ac:dyDescent="0.25">
      <c r="A51" s="4"/>
      <c r="B51" s="5" t="str">
        <f>IF(C35&gt;1,"odpovědná osoba:"," ")</f>
        <v xml:space="preserve"> </v>
      </c>
      <c r="C51" s="9" t="str">
        <f t="shared" si="1"/>
        <v xml:space="preserve"> </v>
      </c>
      <c r="D51" s="7"/>
    </row>
    <row r="52" spans="1:4" x14ac:dyDescent="0.25">
      <c r="A52" s="4"/>
      <c r="B52" s="5" t="str">
        <f>IF(C35&gt;1,"e-mail:"," ")</f>
        <v xml:space="preserve"> </v>
      </c>
      <c r="C52" s="9" t="str">
        <f t="shared" si="1"/>
        <v xml:space="preserve"> </v>
      </c>
      <c r="D52" s="7"/>
    </row>
    <row r="53" spans="1:4" x14ac:dyDescent="0.25">
      <c r="A53" s="4"/>
      <c r="B53" s="5" t="str">
        <f>IF(C35&gt;1,"telefon:"," ")</f>
        <v xml:space="preserve"> </v>
      </c>
      <c r="C53" s="9" t="str">
        <f t="shared" si="1"/>
        <v xml:space="preserve"> </v>
      </c>
      <c r="D53" s="7"/>
    </row>
    <row r="54" spans="1:4" x14ac:dyDescent="0.25">
      <c r="A54" s="4"/>
      <c r="B54" s="5" t="str">
        <f>IF(C35&gt;1,"Smlouva o zpracování OÚ:"," ")</f>
        <v xml:space="preserve"> </v>
      </c>
      <c r="C54" s="9" t="s">
        <v>31</v>
      </c>
      <c r="D54" s="7"/>
    </row>
    <row r="55" spans="1:4" x14ac:dyDescent="0.25">
      <c r="A55" s="4"/>
      <c r="B55" s="5" t="str">
        <f>IF(AND(C35&gt;1,C54=[1]Data!C5),"Právní předpis:"," ")</f>
        <v xml:space="preserve"> </v>
      </c>
      <c r="C55" s="9" t="str">
        <f>IF(B55=" "," ","")</f>
        <v xml:space="preserve"> </v>
      </c>
      <c r="D55" s="7"/>
    </row>
    <row r="56" spans="1:4" ht="6.75" customHeight="1" x14ac:dyDescent="0.25">
      <c r="B56" s="12"/>
      <c r="C56" s="13">
        <v>3</v>
      </c>
    </row>
    <row r="57" spans="1:4" x14ac:dyDescent="0.25">
      <c r="B57" s="5" t="str">
        <f>IF(C35&gt;2,"ZPRACOVATEL 3"," ")</f>
        <v xml:space="preserve"> </v>
      </c>
      <c r="C57" s="13"/>
    </row>
    <row r="58" spans="1:4" x14ac:dyDescent="0.25">
      <c r="A58" s="4"/>
      <c r="B58" s="5" t="str">
        <f>IF(C35&gt;2,"Firma (název) zpracovatele:"," ")</f>
        <v xml:space="preserve"> </v>
      </c>
      <c r="C58" s="9" t="str">
        <f t="shared" ref="C58:C63" si="2">IF(B58=" "," ","")</f>
        <v xml:space="preserve"> </v>
      </c>
      <c r="D58" s="7"/>
    </row>
    <row r="59" spans="1:4" x14ac:dyDescent="0.25">
      <c r="A59" s="4"/>
      <c r="B59" s="5" t="str">
        <f>IF(C35&gt;2,"se sídlem:"," ")</f>
        <v xml:space="preserve"> </v>
      </c>
      <c r="C59" s="9" t="str">
        <f t="shared" si="2"/>
        <v xml:space="preserve"> </v>
      </c>
      <c r="D59" s="7"/>
    </row>
    <row r="60" spans="1:4" x14ac:dyDescent="0.25">
      <c r="A60" s="4"/>
      <c r="B60" s="5" t="str">
        <f>IF(C35&gt;2,"IČ:"," ")</f>
        <v xml:space="preserve"> </v>
      </c>
      <c r="C60" s="9" t="str">
        <f t="shared" si="2"/>
        <v xml:space="preserve"> </v>
      </c>
      <c r="D60" s="7"/>
    </row>
    <row r="61" spans="1:4" x14ac:dyDescent="0.25">
      <c r="A61" s="4"/>
      <c r="B61" s="5" t="str">
        <f>IF(C35&gt;2,"odpovědná osoba:"," ")</f>
        <v xml:space="preserve"> </v>
      </c>
      <c r="C61" s="9" t="str">
        <f t="shared" si="2"/>
        <v xml:space="preserve"> </v>
      </c>
      <c r="D61" s="7"/>
    </row>
    <row r="62" spans="1:4" x14ac:dyDescent="0.25">
      <c r="A62" s="4"/>
      <c r="B62" s="5" t="str">
        <f>IF(C35&gt;2,"e-mail:"," ")</f>
        <v xml:space="preserve"> </v>
      </c>
      <c r="C62" s="9" t="str">
        <f t="shared" si="2"/>
        <v xml:space="preserve"> </v>
      </c>
      <c r="D62" s="7"/>
    </row>
    <row r="63" spans="1:4" x14ac:dyDescent="0.25">
      <c r="A63" s="4"/>
      <c r="B63" s="5" t="str">
        <f>IF(C35&gt;2,"telefon:"," ")</f>
        <v xml:space="preserve"> </v>
      </c>
      <c r="C63" s="9" t="str">
        <f t="shared" si="2"/>
        <v xml:space="preserve"> </v>
      </c>
      <c r="D63" s="7"/>
    </row>
    <row r="64" spans="1:4" x14ac:dyDescent="0.25">
      <c r="A64" s="4"/>
      <c r="B64" s="5" t="str">
        <f>IF(C35&gt;2,"Smlouva o zpracování OÚ:"," ")</f>
        <v xml:space="preserve"> </v>
      </c>
      <c r="C64" s="9" t="s">
        <v>31</v>
      </c>
      <c r="D64" s="7"/>
    </row>
    <row r="65" spans="1:4" x14ac:dyDescent="0.25">
      <c r="A65" s="4"/>
      <c r="B65" s="5" t="str">
        <f>IF(AND(C35&gt;2,C64=[1]Data!C5),"Právní předpis:"," ")</f>
        <v xml:space="preserve"> </v>
      </c>
      <c r="C65" s="9" t="str">
        <f>IF(B65=" "," ","")</f>
        <v xml:space="preserve"> </v>
      </c>
      <c r="D65" s="7"/>
    </row>
    <row r="66" spans="1:4" ht="6.75" customHeight="1" x14ac:dyDescent="0.25">
      <c r="B66" s="12"/>
      <c r="C66" s="13">
        <v>3</v>
      </c>
    </row>
    <row r="67" spans="1:4" x14ac:dyDescent="0.25">
      <c r="B67" s="5" t="str">
        <f>IF(C35&gt;3,"ZPRACOVATEL 4"," ")</f>
        <v xml:space="preserve"> </v>
      </c>
      <c r="C67" s="13"/>
    </row>
    <row r="68" spans="1:4" x14ac:dyDescent="0.25">
      <c r="A68" s="4"/>
      <c r="B68" s="5" t="str">
        <f>IF(C35&gt;3,"Firma (název) zpracovatele:"," ")</f>
        <v xml:space="preserve"> </v>
      </c>
      <c r="C68" s="9" t="str">
        <f t="shared" ref="C68:C73" si="3">IF(B68=" "," ","")</f>
        <v xml:space="preserve"> </v>
      </c>
      <c r="D68" s="7"/>
    </row>
    <row r="69" spans="1:4" x14ac:dyDescent="0.25">
      <c r="A69" s="4"/>
      <c r="B69" s="5" t="str">
        <f>IF(C35&gt;3,"se sídlem:"," ")</f>
        <v xml:space="preserve"> </v>
      </c>
      <c r="C69" s="9" t="str">
        <f t="shared" si="3"/>
        <v xml:space="preserve"> </v>
      </c>
      <c r="D69" s="7"/>
    </row>
    <row r="70" spans="1:4" x14ac:dyDescent="0.25">
      <c r="A70" s="4"/>
      <c r="B70" s="5" t="str">
        <f>IF(C35&gt;3,"IČ:"," ")</f>
        <v xml:space="preserve"> </v>
      </c>
      <c r="C70" s="9" t="str">
        <f t="shared" si="3"/>
        <v xml:space="preserve"> </v>
      </c>
      <c r="D70" s="7"/>
    </row>
    <row r="71" spans="1:4" x14ac:dyDescent="0.25">
      <c r="A71" s="4"/>
      <c r="B71" s="5" t="str">
        <f>IF(C35&gt;3,"odpovědná osoba:"," ")</f>
        <v xml:space="preserve"> </v>
      </c>
      <c r="C71" s="9" t="str">
        <f t="shared" si="3"/>
        <v xml:space="preserve"> </v>
      </c>
      <c r="D71" s="7"/>
    </row>
    <row r="72" spans="1:4" x14ac:dyDescent="0.25">
      <c r="A72" s="4"/>
      <c r="B72" s="5" t="str">
        <f>IF(C35&gt;3,"e-mail:"," ")</f>
        <v xml:space="preserve"> </v>
      </c>
      <c r="C72" s="9" t="str">
        <f t="shared" si="3"/>
        <v xml:space="preserve"> </v>
      </c>
      <c r="D72" s="7"/>
    </row>
    <row r="73" spans="1:4" x14ac:dyDescent="0.25">
      <c r="A73" s="4"/>
      <c r="B73" s="5" t="str">
        <f>IF(C35&gt;3,"telefon:"," ")</f>
        <v xml:space="preserve"> </v>
      </c>
      <c r="C73" s="9" t="str">
        <f t="shared" si="3"/>
        <v xml:space="preserve"> </v>
      </c>
      <c r="D73" s="7"/>
    </row>
    <row r="74" spans="1:4" x14ac:dyDescent="0.25">
      <c r="A74" s="4"/>
      <c r="B74" s="5" t="str">
        <f>IF(C35&gt;3,"Smlouva o zpracování OÚ:"," ")</f>
        <v xml:space="preserve"> </v>
      </c>
      <c r="C74" s="9" t="s">
        <v>31</v>
      </c>
      <c r="D74" s="7"/>
    </row>
    <row r="75" spans="1:4" x14ac:dyDescent="0.25">
      <c r="A75" s="4"/>
      <c r="B75" s="5" t="str">
        <f>IF(AND(C35&gt;3,C74=[1]Data!C35),"Právní předpis:"," ")</f>
        <v xml:space="preserve"> </v>
      </c>
      <c r="C75" s="9" t="str">
        <f>IF(B75=" "," ","")</f>
        <v xml:space="preserve"> </v>
      </c>
      <c r="D75" s="7"/>
    </row>
    <row r="76" spans="1:4" ht="6.75" customHeight="1" x14ac:dyDescent="0.25">
      <c r="B76" s="12"/>
      <c r="C76" s="13">
        <v>3</v>
      </c>
    </row>
    <row r="77" spans="1:4" x14ac:dyDescent="0.25">
      <c r="B77" s="5" t="str">
        <f>IF(C35&gt;4,"ZPRACOVATEL 5"," ")</f>
        <v xml:space="preserve"> </v>
      </c>
      <c r="C77" s="13"/>
    </row>
    <row r="78" spans="1:4" x14ac:dyDescent="0.25">
      <c r="A78" s="4"/>
      <c r="B78" s="5" t="str">
        <f>IF(C35&gt;4,"Firma (název) zpracovatele:"," ")</f>
        <v xml:space="preserve"> </v>
      </c>
      <c r="C78" s="9" t="str">
        <f t="shared" ref="C78:C83" si="4">IF(B78=" "," ","")</f>
        <v xml:space="preserve"> </v>
      </c>
      <c r="D78" s="7"/>
    </row>
    <row r="79" spans="1:4" x14ac:dyDescent="0.25">
      <c r="A79" s="4"/>
      <c r="B79" s="5" t="str">
        <f>IF(C35&gt;4,"se sídlem:"," ")</f>
        <v xml:space="preserve"> </v>
      </c>
      <c r="C79" s="9" t="str">
        <f t="shared" si="4"/>
        <v xml:space="preserve"> </v>
      </c>
      <c r="D79" s="7"/>
    </row>
    <row r="80" spans="1:4" x14ac:dyDescent="0.25">
      <c r="A80" s="4"/>
      <c r="B80" s="5" t="str">
        <f>IF(C35&gt;4,"IČ:"," ")</f>
        <v xml:space="preserve"> </v>
      </c>
      <c r="C80" s="9" t="str">
        <f t="shared" si="4"/>
        <v xml:space="preserve"> </v>
      </c>
      <c r="D80" s="7"/>
    </row>
    <row r="81" spans="1:4" x14ac:dyDescent="0.25">
      <c r="A81" s="4"/>
      <c r="B81" s="5" t="str">
        <f>IF(C35&gt;4,"odpovědná osoba:"," ")</f>
        <v xml:space="preserve"> </v>
      </c>
      <c r="C81" s="9" t="str">
        <f t="shared" si="4"/>
        <v xml:space="preserve"> </v>
      </c>
      <c r="D81" s="7"/>
    </row>
    <row r="82" spans="1:4" x14ac:dyDescent="0.25">
      <c r="A82" s="4"/>
      <c r="B82" s="5" t="str">
        <f>IF(C35&gt;4,"e-mail:"," ")</f>
        <v xml:space="preserve"> </v>
      </c>
      <c r="C82" s="9" t="str">
        <f t="shared" si="4"/>
        <v xml:space="preserve"> </v>
      </c>
      <c r="D82" s="7"/>
    </row>
    <row r="83" spans="1:4" x14ac:dyDescent="0.25">
      <c r="A83" s="4"/>
      <c r="B83" s="5" t="str">
        <f>IF(C35&gt;4,"telefon:"," ")</f>
        <v xml:space="preserve"> </v>
      </c>
      <c r="C83" s="9" t="str">
        <f t="shared" si="4"/>
        <v xml:space="preserve"> </v>
      </c>
      <c r="D83" s="7"/>
    </row>
    <row r="84" spans="1:4" x14ac:dyDescent="0.25">
      <c r="A84" s="4"/>
      <c r="B84" s="5" t="str">
        <f>IF(C35&gt;4,"Smlouva o zpracování OÚ:"," ")</f>
        <v xml:space="preserve"> </v>
      </c>
      <c r="C84" s="9" t="s">
        <v>31</v>
      </c>
      <c r="D84" s="7"/>
    </row>
    <row r="85" spans="1:4" x14ac:dyDescent="0.25">
      <c r="A85" s="4"/>
      <c r="B85" s="5" t="str">
        <f>IF(AND(C35&gt;4,C84=[1]Data!C45),"Právní předpis:"," ")</f>
        <v xml:space="preserve"> </v>
      </c>
      <c r="C85" s="9" t="str">
        <f>IF(B85=" "," ","")</f>
        <v xml:space="preserve"> </v>
      </c>
      <c r="D85" s="7"/>
    </row>
  </sheetData>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2">
    <cfRule type="cellIs" dxfId="103" priority="19" operator="equal">
      <formula>"NEVÍM"</formula>
    </cfRule>
    <cfRule type="cellIs" dxfId="102" priority="20" operator="equal">
      <formula>"ANO"</formula>
    </cfRule>
  </conditionalFormatting>
  <conditionalFormatting sqref="C20">
    <cfRule type="expression" dxfId="101" priority="18">
      <formula>$B$20="      - jejich druh:"</formula>
    </cfRule>
  </conditionalFormatting>
  <conditionalFormatting sqref="C21">
    <cfRule type="expression" dxfId="100" priority="17">
      <formula>$B$20="      - jejich druh:"</formula>
    </cfRule>
  </conditionalFormatting>
  <conditionalFormatting sqref="C19">
    <cfRule type="cellIs" dxfId="99" priority="16" operator="equal">
      <formula>"NEVÍM"</formula>
    </cfRule>
  </conditionalFormatting>
  <conditionalFormatting sqref="C32">
    <cfRule type="cellIs" dxfId="98" priority="14" operator="equal">
      <formula>"NEVÍM"</formula>
    </cfRule>
    <cfRule type="cellIs" dxfId="97" priority="15" operator="equal">
      <formula>"ANO"</formula>
    </cfRule>
  </conditionalFormatting>
  <conditionalFormatting sqref="C29">
    <cfRule type="cellIs" dxfId="96" priority="12" operator="equal">
      <formula>"NEVÍM"</formula>
    </cfRule>
    <cfRule type="cellIs" dxfId="95" priority="13" operator="equal">
      <formula>"ANO"</formula>
    </cfRule>
  </conditionalFormatting>
  <conditionalFormatting sqref="C31">
    <cfRule type="expression" dxfId="94" priority="2">
      <formula>$C$30="NE"</formula>
    </cfRule>
  </conditionalFormatting>
  <conditionalFormatting sqref="B31">
    <cfRule type="expression" dxfId="9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525C7941-72C5-4024-9377-BBBBB88DFEBD}">
            <xm:f>'\\vmstorage\stanislava.fiserova$\GDPR\Agendy odborů\OSZ\[prevence_OSZ.xlsx]Data'!#REF!</xm:f>
            <x14:dxf>
              <fill>
                <patternFill>
                  <bgColor rgb="FFFF0000"/>
                </patternFill>
              </fill>
            </x14:dxf>
          </x14:cfRule>
          <x14:cfRule type="cellIs" priority="11" operator="equal" id="{FF4ED4BD-DFF4-4004-89E2-978C10F0873A}">
            <xm:f>'\\vmstorage\stanislava.fiserova$\GDPR\Agendy odborů\OSZ\[prevence_OSZ.xlsx]Data'!#REF!</xm:f>
            <x14:dxf>
              <fill>
                <patternFill>
                  <bgColor rgb="FFFF0000"/>
                </patternFill>
              </fill>
            </x14:dxf>
          </x14:cfRule>
          <xm:sqref>C25</xm:sqref>
        </x14:conditionalFormatting>
        <x14:conditionalFormatting xmlns:xm="http://schemas.microsoft.com/office/excel/2006/main">
          <x14:cfRule type="cellIs" priority="6" operator="equal" id="{9DE47A56-7991-47E0-A927-15D35029CE40}">
            <xm:f>'\\vmstorage\stanislava.fiserova$\GDPR\Agendy odborů\OSZ\[prevence_OSZ.xlsx]Data'!#REF!</xm:f>
            <x14:dxf>
              <fill>
                <patternFill>
                  <bgColor rgb="FFFF0000"/>
                </patternFill>
              </fill>
            </x14:dxf>
          </x14:cfRule>
          <x14:cfRule type="cellIs" priority="7" operator="equal" id="{A311C55B-F33B-416F-A751-705130AA505C}">
            <xm:f>'\\vmstorage\stanislava.fiserova$\GDPR\Agendy odborů\OSZ\[prevence_OSZ.xlsx]Data'!#REF!</xm:f>
            <x14:dxf>
              <fill>
                <patternFill>
                  <bgColor rgb="FFFF0000"/>
                </patternFill>
              </fill>
            </x14:dxf>
          </x14:cfRule>
          <x14:cfRule type="cellIs" priority="8" operator="equal" id="{A41D70C5-BAC5-4425-8606-D9E14B3F1316}">
            <xm:f>'\\vmstorage\stanislava.fiserova$\GDPR\Agendy odborů\OSZ\[prevence_OSZ.xlsx]Data'!#REF!</xm:f>
            <x14:dxf>
              <fill>
                <patternFill>
                  <bgColor rgb="FFFF0000"/>
                </patternFill>
              </fill>
            </x14:dxf>
          </x14:cfRule>
          <x14:cfRule type="cellIs" priority="9" operator="equal" id="{632C3175-830C-4610-AC1F-6C684A636DF3}">
            <xm:f>'\\vmstorage\stanislava.fiserova$\GDPR\Agendy odborů\OSZ\[prevence_OSZ.xlsx]Data'!#REF!</xm:f>
            <x14:dxf>
              <fill>
                <patternFill>
                  <bgColor rgb="FFFF0000"/>
                </patternFill>
              </fill>
            </x14:dxf>
          </x14:cfRule>
          <xm:sqref>C16</xm:sqref>
        </x14:conditionalFormatting>
        <x14:conditionalFormatting xmlns:xm="http://schemas.microsoft.com/office/excel/2006/main">
          <x14:cfRule type="cellIs" priority="5" operator="equal" id="{5E1BF3C5-6F48-4245-A5D9-72B6684F9E21}">
            <xm:f>'\\vmstorage\stanislava.fiserova$\GDPR\Agendy odborů\OSZ\[prevence_OSZ.xlsx]Data'!#REF!</xm:f>
            <x14:dxf>
              <fill>
                <patternFill>
                  <bgColor rgb="FFFF0000"/>
                </patternFill>
              </fill>
            </x14:dxf>
          </x14:cfRule>
          <xm:sqref>C30</xm:sqref>
        </x14:conditionalFormatting>
        <x14:conditionalFormatting xmlns:xm="http://schemas.microsoft.com/office/excel/2006/main">
          <x14:cfRule type="cellIs" priority="3" operator="equal" id="{F5C475A8-493A-47BC-93DF-5C395C5C1772}">
            <xm:f>'\\vmstorage\stanislava.fiserova$\GDPR\Agendy odborů\OSZ\[prevence_OSZ.xlsx]Data'!#REF!</xm:f>
            <x14:dxf>
              <fill>
                <patternFill>
                  <bgColor rgb="FFFF0000"/>
                </patternFill>
              </fill>
            </x14:dxf>
          </x14:cfRule>
          <x14:cfRule type="cellIs" priority="4" operator="equal" id="{5FDA2449-D250-4A0B-8E8D-58BF6865F879}">
            <xm:f>'\\vmstorage\stanislava.fiserova$\GDPR\Agendy odborů\OSZ\[prevence_OSZ.xlsx]Data'!#REF!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[1]Data!#REF!</xm:f>
          </x14:formula1>
          <xm:sqref>C16</xm:sqref>
        </x14:dataValidation>
        <x14:dataValidation type="list" allowBlank="1" showInputMessage="1" showErrorMessage="1">
          <x14:formula1>
            <xm:f>[1]Data!#REF!</xm:f>
          </x14:formula1>
          <xm:sqref>C25</xm:sqref>
        </x14:dataValidation>
        <x14:dataValidation type="list" allowBlank="1" showInputMessage="1" showErrorMessage="1">
          <x14:formula1>
            <xm:f>[1]Data!#REF!</xm:f>
          </x14:formula1>
          <xm:sqref>C15</xm:sqref>
        </x14:dataValidation>
        <x14:dataValidation type="list" allowBlank="1" showInputMessage="1" showErrorMessage="1">
          <x14:formula1>
            <xm:f>[1]Data!#REF!</xm:f>
          </x14:formula1>
          <xm:sqref>C44 C54 C64 C74 C84</xm:sqref>
        </x14:dataValidation>
        <x14:dataValidation type="list" allowBlank="1" showInputMessage="1" showErrorMessage="1">
          <x14:formula1>
            <xm:f>[1]Data!#REF!</xm:f>
          </x14:formula1>
          <xm:sqref>C19 C22 C29:C34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18" sqref="C18"/>
    </sheetView>
  </sheetViews>
  <sheetFormatPr defaultColWidth="9.140625" defaultRowHeight="15" x14ac:dyDescent="0.25"/>
  <cols>
    <col min="1" max="1" width="3.28515625" style="1" customWidth="1"/>
    <col min="2" max="2" width="31.28515625" style="20" customWidth="1"/>
    <col min="3" max="3" width="55.140625" style="1" customWidth="1"/>
    <col min="4" max="4" width="2.85546875" style="1" customWidth="1"/>
    <col min="5" max="16384" width="9.140625" style="1"/>
  </cols>
  <sheetData>
    <row r="1" spans="1:4" x14ac:dyDescent="0.25">
      <c r="B1" s="2"/>
      <c r="C1" s="3"/>
    </row>
    <row r="2" spans="1:4" ht="15.75" x14ac:dyDescent="0.25">
      <c r="A2" s="4"/>
      <c r="B2" s="5" t="s">
        <v>0</v>
      </c>
      <c r="C2" s="6" t="s">
        <v>49</v>
      </c>
      <c r="D2" s="7"/>
    </row>
    <row r="3" spans="1:4" x14ac:dyDescent="0.25">
      <c r="A3" s="4"/>
      <c r="B3" s="5" t="s">
        <v>1</v>
      </c>
      <c r="C3" s="8">
        <v>3</v>
      </c>
      <c r="D3" s="7"/>
    </row>
    <row r="4" spans="1:4" x14ac:dyDescent="0.25">
      <c r="A4" s="4"/>
      <c r="B4" s="5" t="s">
        <v>2</v>
      </c>
      <c r="C4" s="9" t="s">
        <v>33</v>
      </c>
      <c r="D4" s="7"/>
    </row>
    <row r="5" spans="1:4" x14ac:dyDescent="0.25">
      <c r="A5" s="4"/>
      <c r="B5" s="5" t="s">
        <v>3</v>
      </c>
      <c r="C5" s="9"/>
      <c r="D5" s="7"/>
    </row>
    <row r="6" spans="1:4" x14ac:dyDescent="0.25">
      <c r="A6" s="4"/>
      <c r="B6" s="5" t="s">
        <v>4</v>
      </c>
      <c r="C6" s="9" t="s">
        <v>34</v>
      </c>
      <c r="D6" s="7"/>
    </row>
    <row r="7" spans="1:4" x14ac:dyDescent="0.25">
      <c r="A7" s="4"/>
      <c r="B7" s="5" t="s">
        <v>5</v>
      </c>
      <c r="C7" s="10" t="s">
        <v>35</v>
      </c>
      <c r="D7" s="7"/>
    </row>
    <row r="8" spans="1:4" x14ac:dyDescent="0.25">
      <c r="A8" s="4"/>
      <c r="B8" s="5" t="s">
        <v>6</v>
      </c>
      <c r="C8" s="11" t="s">
        <v>36</v>
      </c>
      <c r="D8" s="7"/>
    </row>
    <row r="9" spans="1:4" x14ac:dyDescent="0.25">
      <c r="A9" s="4"/>
      <c r="B9" s="5" t="s">
        <v>7</v>
      </c>
      <c r="C9" s="9" t="s">
        <v>37</v>
      </c>
      <c r="D9" s="7"/>
    </row>
    <row r="10" spans="1:4" x14ac:dyDescent="0.25">
      <c r="A10" s="4"/>
      <c r="B10" s="5" t="s">
        <v>8</v>
      </c>
      <c r="C10" s="9"/>
      <c r="D10" s="7"/>
    </row>
    <row r="11" spans="1:4" x14ac:dyDescent="0.25">
      <c r="B11" s="12"/>
      <c r="C11" s="13"/>
    </row>
    <row r="12" spans="1:4" x14ac:dyDescent="0.25">
      <c r="A12" s="4"/>
      <c r="B12" s="5" t="s">
        <v>9</v>
      </c>
      <c r="C12" s="14">
        <v>10</v>
      </c>
      <c r="D12" s="7"/>
    </row>
    <row r="13" spans="1:4" x14ac:dyDescent="0.25">
      <c r="A13" s="4"/>
      <c r="B13" s="5" t="s">
        <v>10</v>
      </c>
      <c r="C13" s="9"/>
      <c r="D13" s="7"/>
    </row>
    <row r="14" spans="1:4" x14ac:dyDescent="0.25">
      <c r="A14" s="4"/>
      <c r="B14" s="5" t="s">
        <v>11</v>
      </c>
      <c r="C14" s="9"/>
      <c r="D14" s="7"/>
    </row>
    <row r="15" spans="1:4" x14ac:dyDescent="0.25">
      <c r="A15" s="4"/>
      <c r="B15" s="5" t="s">
        <v>12</v>
      </c>
      <c r="C15" s="9" t="s">
        <v>13</v>
      </c>
      <c r="D15" s="7"/>
    </row>
    <row r="16" spans="1:4" x14ac:dyDescent="0.25">
      <c r="A16" s="4"/>
      <c r="B16" s="5" t="s">
        <v>14</v>
      </c>
      <c r="C16" s="9" t="s">
        <v>15</v>
      </c>
      <c r="D16" s="7"/>
    </row>
    <row r="17" spans="1:4" ht="30" x14ac:dyDescent="0.25">
      <c r="A17" s="4"/>
      <c r="B17" s="5" t="s">
        <v>16</v>
      </c>
      <c r="C17" s="9" t="s">
        <v>52</v>
      </c>
      <c r="D17" s="7"/>
    </row>
    <row r="18" spans="1:4" x14ac:dyDescent="0.25">
      <c r="A18" s="4"/>
      <c r="B18" s="5" t="s">
        <v>17</v>
      </c>
      <c r="C18" s="15" t="s">
        <v>53</v>
      </c>
      <c r="D18" s="7">
        <v>6</v>
      </c>
    </row>
    <row r="19" spans="1:4" x14ac:dyDescent="0.25">
      <c r="A19" s="4"/>
      <c r="B19" s="5" t="s">
        <v>18</v>
      </c>
      <c r="C19" s="9" t="s">
        <v>15</v>
      </c>
      <c r="D19" s="7"/>
    </row>
    <row r="20" spans="1:4" x14ac:dyDescent="0.25">
      <c r="A20" s="4"/>
      <c r="B20" s="5" t="str">
        <f>IF(C19="ANO","      - jejich druh:","")</f>
        <v/>
      </c>
      <c r="C20" s="13"/>
      <c r="D20" s="7"/>
    </row>
    <row r="21" spans="1:4" x14ac:dyDescent="0.25">
      <c r="A21" s="4"/>
      <c r="B21" s="5" t="str">
        <f>IF(C19="ANO","      - zákonnost zpracování:","")</f>
        <v/>
      </c>
      <c r="C21" s="13"/>
      <c r="D21" s="7"/>
    </row>
    <row r="22" spans="1:4" x14ac:dyDescent="0.25">
      <c r="A22" s="4"/>
      <c r="B22" s="5" t="s">
        <v>19</v>
      </c>
      <c r="C22" s="9" t="s">
        <v>15</v>
      </c>
      <c r="D22" s="7"/>
    </row>
    <row r="23" spans="1:4" x14ac:dyDescent="0.25">
      <c r="A23" s="4"/>
      <c r="B23" s="16" t="s">
        <v>20</v>
      </c>
      <c r="C23" s="9" t="s">
        <v>54</v>
      </c>
      <c r="D23" s="7"/>
    </row>
    <row r="24" spans="1:4" x14ac:dyDescent="0.25">
      <c r="A24" s="4"/>
      <c r="B24" s="16" t="s">
        <v>21</v>
      </c>
      <c r="C24" s="9" t="s">
        <v>43</v>
      </c>
      <c r="D24" s="7"/>
    </row>
    <row r="25" spans="1:4" x14ac:dyDescent="0.25">
      <c r="A25" s="4"/>
      <c r="B25" s="16" t="s">
        <v>22</v>
      </c>
      <c r="C25" s="9" t="s">
        <v>15</v>
      </c>
      <c r="D25" s="7"/>
    </row>
    <row r="26" spans="1:4" x14ac:dyDescent="0.25">
      <c r="A26" s="4"/>
      <c r="B26" s="16" t="s">
        <v>23</v>
      </c>
      <c r="C26" s="15" t="s">
        <v>55</v>
      </c>
      <c r="D26" s="7"/>
    </row>
    <row r="27" spans="1:4" x14ac:dyDescent="0.25">
      <c r="A27" s="4"/>
      <c r="B27" s="5" t="s">
        <v>24</v>
      </c>
      <c r="C27" s="15" t="s">
        <v>56</v>
      </c>
      <c r="D27" s="7"/>
    </row>
    <row r="28" spans="1:4" x14ac:dyDescent="0.25">
      <c r="A28" s="4"/>
      <c r="B28" s="5" t="s">
        <v>25</v>
      </c>
      <c r="C28" s="9" t="s">
        <v>45</v>
      </c>
      <c r="D28" s="7"/>
    </row>
    <row r="29" spans="1:4" x14ac:dyDescent="0.25">
      <c r="A29" s="4"/>
      <c r="B29" s="5" t="s">
        <v>26</v>
      </c>
      <c r="C29" s="9" t="s">
        <v>15</v>
      </c>
      <c r="D29" s="7"/>
    </row>
    <row r="30" spans="1:4" x14ac:dyDescent="0.25">
      <c r="A30" s="4"/>
      <c r="B30" s="5" t="s">
        <v>27</v>
      </c>
      <c r="C30" s="9" t="s">
        <v>15</v>
      </c>
      <c r="D30" s="7"/>
    </row>
    <row r="31" spans="1:4" x14ac:dyDescent="0.25">
      <c r="A31" s="4"/>
      <c r="B31" s="5" t="s">
        <v>28</v>
      </c>
      <c r="C31" s="9"/>
      <c r="D31" s="7"/>
    </row>
    <row r="32" spans="1:4" x14ac:dyDescent="0.25">
      <c r="A32" s="4"/>
      <c r="B32" s="5" t="s">
        <v>29</v>
      </c>
      <c r="C32" s="15" t="s">
        <v>15</v>
      </c>
      <c r="D32" s="7"/>
    </row>
    <row r="33" spans="1:4" ht="6.75" customHeight="1" x14ac:dyDescent="0.25">
      <c r="B33" s="12"/>
      <c r="C33" s="13"/>
    </row>
    <row r="34" spans="1:4" x14ac:dyDescent="0.25">
      <c r="A34" s="4"/>
      <c r="B34" s="5" t="s">
        <v>30</v>
      </c>
      <c r="C34" s="17" t="s">
        <v>15</v>
      </c>
      <c r="D34" s="7"/>
    </row>
    <row r="35" spans="1:4" x14ac:dyDescent="0.25">
      <c r="A35" s="4"/>
      <c r="B35" s="18" t="str">
        <f>IF(C34="ANO","Počet zpracovatelů:"," ")</f>
        <v xml:space="preserve"> </v>
      </c>
      <c r="C35" s="19"/>
      <c r="D35" s="7"/>
    </row>
    <row r="36" spans="1:4" ht="6.75" customHeight="1" x14ac:dyDescent="0.25">
      <c r="B36" s="12"/>
      <c r="C36" s="13">
        <v>3</v>
      </c>
    </row>
    <row r="37" spans="1:4" x14ac:dyDescent="0.25">
      <c r="B37" s="5" t="str">
        <f>IF(C35&gt;0,"ZPRACOVATEL 1"," ")</f>
        <v xml:space="preserve"> </v>
      </c>
      <c r="C37" s="13"/>
    </row>
    <row r="38" spans="1:4" x14ac:dyDescent="0.25">
      <c r="A38" s="4"/>
      <c r="B38" s="5" t="str">
        <f>IF(C35&gt;0,"Firma (název) zpracovatele:"," ")</f>
        <v xml:space="preserve"> </v>
      </c>
      <c r="C38" s="9" t="str">
        <f t="shared" ref="C38:C43" si="0">IF(B38=" "," ","")</f>
        <v xml:space="preserve"> </v>
      </c>
      <c r="D38" s="7"/>
    </row>
    <row r="39" spans="1:4" x14ac:dyDescent="0.25">
      <c r="A39" s="4"/>
      <c r="B39" s="5" t="str">
        <f>IF(C35&gt;0,"se sídlem:"," ")</f>
        <v xml:space="preserve"> </v>
      </c>
      <c r="C39" s="9" t="str">
        <f t="shared" si="0"/>
        <v xml:space="preserve"> </v>
      </c>
      <c r="D39" s="7"/>
    </row>
    <row r="40" spans="1:4" x14ac:dyDescent="0.25">
      <c r="A40" s="4"/>
      <c r="B40" s="5" t="str">
        <f>IF(C35&gt;0,"IČ:"," ")</f>
        <v xml:space="preserve"> </v>
      </c>
      <c r="C40" s="9" t="str">
        <f t="shared" si="0"/>
        <v xml:space="preserve"> </v>
      </c>
      <c r="D40" s="7"/>
    </row>
    <row r="41" spans="1:4" x14ac:dyDescent="0.25">
      <c r="A41" s="4"/>
      <c r="B41" s="5" t="str">
        <f>IF(C35&gt;0,"odpovědná osoba:"," ")</f>
        <v xml:space="preserve"> </v>
      </c>
      <c r="C41" s="9" t="str">
        <f t="shared" si="0"/>
        <v xml:space="preserve"> </v>
      </c>
      <c r="D41" s="7"/>
    </row>
    <row r="42" spans="1:4" x14ac:dyDescent="0.25">
      <c r="A42" s="4"/>
      <c r="B42" s="5" t="str">
        <f>IF(C35&gt;0,"e-mail:"," ")</f>
        <v xml:space="preserve"> </v>
      </c>
      <c r="C42" s="9" t="str">
        <f t="shared" si="0"/>
        <v xml:space="preserve"> </v>
      </c>
      <c r="D42" s="7"/>
    </row>
    <row r="43" spans="1:4" x14ac:dyDescent="0.25">
      <c r="A43" s="4"/>
      <c r="B43" s="5" t="str">
        <f>IF(C35&gt;0,"telefon:"," ")</f>
        <v xml:space="preserve"> </v>
      </c>
      <c r="C43" s="9" t="str">
        <f t="shared" si="0"/>
        <v xml:space="preserve"> </v>
      </c>
      <c r="D43" s="7"/>
    </row>
    <row r="44" spans="1:4" x14ac:dyDescent="0.25">
      <c r="A44" s="4"/>
      <c r="B44" s="5" t="str">
        <f>IF(C35&gt;0,"Smlouva o zpracování OÚ:"," ")</f>
        <v xml:space="preserve"> </v>
      </c>
      <c r="C44" s="9" t="s">
        <v>31</v>
      </c>
      <c r="D44" s="7"/>
    </row>
    <row r="45" spans="1:4" x14ac:dyDescent="0.25">
      <c r="A45" s="4"/>
      <c r="B45" s="5" t="str">
        <f>IF(AND(C35&gt;0,C44=[1]Data!C5),"Právní předpis:"," ")</f>
        <v xml:space="preserve"> </v>
      </c>
      <c r="C45" s="9" t="str">
        <f>IF(B45=" "," ","")</f>
        <v xml:space="preserve"> </v>
      </c>
      <c r="D45" s="7"/>
    </row>
    <row r="46" spans="1:4" ht="6.75" customHeight="1" x14ac:dyDescent="0.25">
      <c r="B46" s="12"/>
      <c r="C46" s="13">
        <v>3</v>
      </c>
    </row>
    <row r="47" spans="1:4" x14ac:dyDescent="0.25">
      <c r="B47" s="5" t="str">
        <f>IF(C35&gt;1,"ZPRACOVATEL 2"," ")</f>
        <v xml:space="preserve"> </v>
      </c>
      <c r="C47" s="13"/>
    </row>
    <row r="48" spans="1:4" x14ac:dyDescent="0.25">
      <c r="A48" s="4"/>
      <c r="B48" s="5" t="str">
        <f>IF(C35&gt;1,"Firma (název) zpracovatele:"," ")</f>
        <v xml:space="preserve"> </v>
      </c>
      <c r="C48" s="9" t="str">
        <f t="shared" ref="C48:C53" si="1">IF(B48=" "," ","")</f>
        <v xml:space="preserve"> </v>
      </c>
      <c r="D48" s="7"/>
    </row>
    <row r="49" spans="1:4" x14ac:dyDescent="0.25">
      <c r="A49" s="4"/>
      <c r="B49" s="5" t="str">
        <f>IF(C35&gt;1,"se sídlem:"," ")</f>
        <v xml:space="preserve"> </v>
      </c>
      <c r="C49" s="9" t="str">
        <f t="shared" si="1"/>
        <v xml:space="preserve"> </v>
      </c>
      <c r="D49" s="7"/>
    </row>
    <row r="50" spans="1:4" x14ac:dyDescent="0.25">
      <c r="A50" s="4"/>
      <c r="B50" s="5" t="str">
        <f>IF(C35&gt;1,"IČ:"," ")</f>
        <v xml:space="preserve"> </v>
      </c>
      <c r="C50" s="9" t="str">
        <f t="shared" si="1"/>
        <v xml:space="preserve"> </v>
      </c>
      <c r="D50" s="7"/>
    </row>
    <row r="51" spans="1:4" x14ac:dyDescent="0.25">
      <c r="A51" s="4"/>
      <c r="B51" s="5" t="str">
        <f>IF(C35&gt;1,"odpovědná osoba:"," ")</f>
        <v xml:space="preserve"> </v>
      </c>
      <c r="C51" s="9" t="str">
        <f t="shared" si="1"/>
        <v xml:space="preserve"> </v>
      </c>
      <c r="D51" s="7"/>
    </row>
    <row r="52" spans="1:4" x14ac:dyDescent="0.25">
      <c r="A52" s="4"/>
      <c r="B52" s="5" t="str">
        <f>IF(C35&gt;1,"e-mail:"," ")</f>
        <v xml:space="preserve"> </v>
      </c>
      <c r="C52" s="9" t="str">
        <f t="shared" si="1"/>
        <v xml:space="preserve"> </v>
      </c>
      <c r="D52" s="7"/>
    </row>
    <row r="53" spans="1:4" x14ac:dyDescent="0.25">
      <c r="A53" s="4"/>
      <c r="B53" s="5" t="str">
        <f>IF(C35&gt;1,"telefon:"," ")</f>
        <v xml:space="preserve"> </v>
      </c>
      <c r="C53" s="9" t="str">
        <f t="shared" si="1"/>
        <v xml:space="preserve"> </v>
      </c>
      <c r="D53" s="7"/>
    </row>
    <row r="54" spans="1:4" x14ac:dyDescent="0.25">
      <c r="A54" s="4"/>
      <c r="B54" s="5" t="str">
        <f>IF(C35&gt;1,"Smlouva o zpracování OÚ:"," ")</f>
        <v xml:space="preserve"> </v>
      </c>
      <c r="C54" s="9" t="s">
        <v>31</v>
      </c>
      <c r="D54" s="7"/>
    </row>
    <row r="55" spans="1:4" x14ac:dyDescent="0.25">
      <c r="A55" s="4"/>
      <c r="B55" s="5" t="str">
        <f>IF(AND(C35&gt;1,C54=[1]Data!C5),"Právní předpis:"," ")</f>
        <v xml:space="preserve"> </v>
      </c>
      <c r="C55" s="9" t="str">
        <f>IF(B55=" "," ","")</f>
        <v xml:space="preserve"> </v>
      </c>
      <c r="D55" s="7"/>
    </row>
    <row r="56" spans="1:4" ht="6.75" customHeight="1" x14ac:dyDescent="0.25">
      <c r="B56" s="12"/>
      <c r="C56" s="13">
        <v>3</v>
      </c>
    </row>
    <row r="57" spans="1:4" x14ac:dyDescent="0.25">
      <c r="B57" s="5" t="str">
        <f>IF(C35&gt;2,"ZPRACOVATEL 3"," ")</f>
        <v xml:space="preserve"> </v>
      </c>
      <c r="C57" s="13"/>
    </row>
    <row r="58" spans="1:4" x14ac:dyDescent="0.25">
      <c r="A58" s="4"/>
      <c r="B58" s="5" t="str">
        <f>IF(C35&gt;2,"Firma (název) zpracovatele:"," ")</f>
        <v xml:space="preserve"> </v>
      </c>
      <c r="C58" s="9" t="str">
        <f t="shared" ref="C58:C63" si="2">IF(B58=" "," ","")</f>
        <v xml:space="preserve"> </v>
      </c>
      <c r="D58" s="7"/>
    </row>
    <row r="59" spans="1:4" x14ac:dyDescent="0.25">
      <c r="A59" s="4"/>
      <c r="B59" s="5" t="str">
        <f>IF(C35&gt;2,"se sídlem:"," ")</f>
        <v xml:space="preserve"> </v>
      </c>
      <c r="C59" s="9" t="str">
        <f t="shared" si="2"/>
        <v xml:space="preserve"> </v>
      </c>
      <c r="D59" s="7"/>
    </row>
    <row r="60" spans="1:4" x14ac:dyDescent="0.25">
      <c r="A60" s="4"/>
      <c r="B60" s="5" t="str">
        <f>IF(C35&gt;2,"IČ:"," ")</f>
        <v xml:space="preserve"> </v>
      </c>
      <c r="C60" s="9" t="str">
        <f t="shared" si="2"/>
        <v xml:space="preserve"> </v>
      </c>
      <c r="D60" s="7"/>
    </row>
    <row r="61" spans="1:4" x14ac:dyDescent="0.25">
      <c r="A61" s="4"/>
      <c r="B61" s="5" t="str">
        <f>IF(C35&gt;2,"odpovědná osoba:"," ")</f>
        <v xml:space="preserve"> </v>
      </c>
      <c r="C61" s="9" t="str">
        <f t="shared" si="2"/>
        <v xml:space="preserve"> </v>
      </c>
      <c r="D61" s="7"/>
    </row>
    <row r="62" spans="1:4" x14ac:dyDescent="0.25">
      <c r="A62" s="4"/>
      <c r="B62" s="5" t="str">
        <f>IF(C35&gt;2,"e-mail:"," ")</f>
        <v xml:space="preserve"> </v>
      </c>
      <c r="C62" s="9" t="str">
        <f t="shared" si="2"/>
        <v xml:space="preserve"> </v>
      </c>
      <c r="D62" s="7"/>
    </row>
    <row r="63" spans="1:4" x14ac:dyDescent="0.25">
      <c r="A63" s="4"/>
      <c r="B63" s="5" t="str">
        <f>IF(C35&gt;2,"telefon:"," ")</f>
        <v xml:space="preserve"> </v>
      </c>
      <c r="C63" s="9" t="str">
        <f t="shared" si="2"/>
        <v xml:space="preserve"> </v>
      </c>
      <c r="D63" s="7"/>
    </row>
    <row r="64" spans="1:4" x14ac:dyDescent="0.25">
      <c r="A64" s="4"/>
      <c r="B64" s="5" t="str">
        <f>IF(C35&gt;2,"Smlouva o zpracování OÚ:"," ")</f>
        <v xml:space="preserve"> </v>
      </c>
      <c r="C64" s="9" t="s">
        <v>31</v>
      </c>
      <c r="D64" s="7"/>
    </row>
    <row r="65" spans="1:4" x14ac:dyDescent="0.25">
      <c r="A65" s="4"/>
      <c r="B65" s="5" t="str">
        <f>IF(AND(C35&gt;2,C64=[1]Data!C5),"Právní předpis:"," ")</f>
        <v xml:space="preserve"> </v>
      </c>
      <c r="C65" s="9" t="str">
        <f>IF(B65=" "," ","")</f>
        <v xml:space="preserve"> </v>
      </c>
      <c r="D65" s="7"/>
    </row>
    <row r="66" spans="1:4" ht="6.75" customHeight="1" x14ac:dyDescent="0.25">
      <c r="B66" s="12"/>
      <c r="C66" s="13">
        <v>3</v>
      </c>
    </row>
    <row r="67" spans="1:4" x14ac:dyDescent="0.25">
      <c r="B67" s="5" t="str">
        <f>IF(C35&gt;3,"ZPRACOVATEL 4"," ")</f>
        <v xml:space="preserve"> </v>
      </c>
      <c r="C67" s="13"/>
    </row>
    <row r="68" spans="1:4" x14ac:dyDescent="0.25">
      <c r="A68" s="4"/>
      <c r="B68" s="5" t="str">
        <f>IF(C35&gt;3,"Firma (název) zpracovatele:"," ")</f>
        <v xml:space="preserve"> </v>
      </c>
      <c r="C68" s="9" t="str">
        <f t="shared" ref="C68:C73" si="3">IF(B68=" "," ","")</f>
        <v xml:space="preserve"> </v>
      </c>
      <c r="D68" s="7"/>
    </row>
    <row r="69" spans="1:4" x14ac:dyDescent="0.25">
      <c r="A69" s="4"/>
      <c r="B69" s="5" t="str">
        <f>IF(C35&gt;3,"se sídlem:"," ")</f>
        <v xml:space="preserve"> </v>
      </c>
      <c r="C69" s="9" t="str">
        <f t="shared" si="3"/>
        <v xml:space="preserve"> </v>
      </c>
      <c r="D69" s="7"/>
    </row>
    <row r="70" spans="1:4" x14ac:dyDescent="0.25">
      <c r="A70" s="4"/>
      <c r="B70" s="5" t="str">
        <f>IF(C35&gt;3,"IČ:"," ")</f>
        <v xml:space="preserve"> </v>
      </c>
      <c r="C70" s="9" t="str">
        <f t="shared" si="3"/>
        <v xml:space="preserve"> </v>
      </c>
      <c r="D70" s="7"/>
    </row>
    <row r="71" spans="1:4" x14ac:dyDescent="0.25">
      <c r="A71" s="4"/>
      <c r="B71" s="5" t="str">
        <f>IF(C35&gt;3,"odpovědná osoba:"," ")</f>
        <v xml:space="preserve"> </v>
      </c>
      <c r="C71" s="9" t="str">
        <f t="shared" si="3"/>
        <v xml:space="preserve"> </v>
      </c>
      <c r="D71" s="7"/>
    </row>
    <row r="72" spans="1:4" x14ac:dyDescent="0.25">
      <c r="A72" s="4"/>
      <c r="B72" s="5" t="str">
        <f>IF(C35&gt;3,"e-mail:"," ")</f>
        <v xml:space="preserve"> </v>
      </c>
      <c r="C72" s="9" t="str">
        <f t="shared" si="3"/>
        <v xml:space="preserve"> </v>
      </c>
      <c r="D72" s="7"/>
    </row>
    <row r="73" spans="1:4" x14ac:dyDescent="0.25">
      <c r="A73" s="4"/>
      <c r="B73" s="5" t="str">
        <f>IF(C35&gt;3,"telefon:"," ")</f>
        <v xml:space="preserve"> </v>
      </c>
      <c r="C73" s="9" t="str">
        <f t="shared" si="3"/>
        <v xml:space="preserve"> </v>
      </c>
      <c r="D73" s="7"/>
    </row>
    <row r="74" spans="1:4" x14ac:dyDescent="0.25">
      <c r="A74" s="4"/>
      <c r="B74" s="5" t="str">
        <f>IF(C35&gt;3,"Smlouva o zpracování OÚ:"," ")</f>
        <v xml:space="preserve"> </v>
      </c>
      <c r="C74" s="9" t="s">
        <v>31</v>
      </c>
      <c r="D74" s="7"/>
    </row>
    <row r="75" spans="1:4" x14ac:dyDescent="0.25">
      <c r="A75" s="4"/>
      <c r="B75" s="5" t="str">
        <f>IF(AND(C35&gt;3,C74=[1]Data!C35),"Právní předpis:"," ")</f>
        <v xml:space="preserve"> </v>
      </c>
      <c r="C75" s="9" t="str">
        <f>IF(B75=" "," ","")</f>
        <v xml:space="preserve"> </v>
      </c>
      <c r="D75" s="7"/>
    </row>
    <row r="76" spans="1:4" ht="6.75" customHeight="1" x14ac:dyDescent="0.25">
      <c r="B76" s="12"/>
      <c r="C76" s="13">
        <v>3</v>
      </c>
    </row>
    <row r="77" spans="1:4" x14ac:dyDescent="0.25">
      <c r="B77" s="5" t="str">
        <f>IF(C35&gt;4,"ZPRACOVATEL 5"," ")</f>
        <v xml:space="preserve"> </v>
      </c>
      <c r="C77" s="13"/>
    </row>
    <row r="78" spans="1:4" x14ac:dyDescent="0.25">
      <c r="A78" s="4"/>
      <c r="B78" s="5" t="str">
        <f>IF(C35&gt;4,"Firma (název) zpracovatele:"," ")</f>
        <v xml:space="preserve"> </v>
      </c>
      <c r="C78" s="9" t="str">
        <f t="shared" ref="C78:C83" si="4">IF(B78=" "," ","")</f>
        <v xml:space="preserve"> </v>
      </c>
      <c r="D78" s="7"/>
    </row>
    <row r="79" spans="1:4" x14ac:dyDescent="0.25">
      <c r="A79" s="4"/>
      <c r="B79" s="5" t="str">
        <f>IF(C35&gt;4,"se sídlem:"," ")</f>
        <v xml:space="preserve"> </v>
      </c>
      <c r="C79" s="9" t="str">
        <f t="shared" si="4"/>
        <v xml:space="preserve"> </v>
      </c>
      <c r="D79" s="7"/>
    </row>
    <row r="80" spans="1:4" x14ac:dyDescent="0.25">
      <c r="A80" s="4"/>
      <c r="B80" s="5" t="str">
        <f>IF(C35&gt;4,"IČ:"," ")</f>
        <v xml:space="preserve"> </v>
      </c>
      <c r="C80" s="9" t="str">
        <f t="shared" si="4"/>
        <v xml:space="preserve"> </v>
      </c>
      <c r="D80" s="7"/>
    </row>
    <row r="81" spans="1:4" x14ac:dyDescent="0.25">
      <c r="A81" s="4"/>
      <c r="B81" s="5" t="str">
        <f>IF(C35&gt;4,"odpovědná osoba:"," ")</f>
        <v xml:space="preserve"> </v>
      </c>
      <c r="C81" s="9" t="str">
        <f t="shared" si="4"/>
        <v xml:space="preserve"> </v>
      </c>
      <c r="D81" s="7"/>
    </row>
    <row r="82" spans="1:4" x14ac:dyDescent="0.25">
      <c r="A82" s="4"/>
      <c r="B82" s="5" t="str">
        <f>IF(C35&gt;4,"e-mail:"," ")</f>
        <v xml:space="preserve"> </v>
      </c>
      <c r="C82" s="9" t="str">
        <f t="shared" si="4"/>
        <v xml:space="preserve"> </v>
      </c>
      <c r="D82" s="7"/>
    </row>
    <row r="83" spans="1:4" x14ac:dyDescent="0.25">
      <c r="A83" s="4"/>
      <c r="B83" s="5" t="str">
        <f>IF(C35&gt;4,"telefon:"," ")</f>
        <v xml:space="preserve"> </v>
      </c>
      <c r="C83" s="9" t="str">
        <f t="shared" si="4"/>
        <v xml:space="preserve"> </v>
      </c>
      <c r="D83" s="7"/>
    </row>
    <row r="84" spans="1:4" x14ac:dyDescent="0.25">
      <c r="A84" s="4"/>
      <c r="B84" s="5" t="str">
        <f>IF(C35&gt;4,"Smlouva o zpracování OÚ:"," ")</f>
        <v xml:space="preserve"> </v>
      </c>
      <c r="C84" s="9" t="s">
        <v>31</v>
      </c>
      <c r="D84" s="7"/>
    </row>
    <row r="85" spans="1:4" x14ac:dyDescent="0.25">
      <c r="A85" s="4"/>
      <c r="B85" s="5" t="str">
        <f>IF(AND(C35&gt;4,C84=[1]Data!C45),"Právní předpis:"," ")</f>
        <v xml:space="preserve"> </v>
      </c>
      <c r="C85" s="9" t="str">
        <f>IF(B85=" "," ","")</f>
        <v xml:space="preserve"> </v>
      </c>
      <c r="D85" s="7"/>
    </row>
  </sheetData>
  <conditionalFormatting sqref="B38">
    <cfRule type="cellIs" dxfId="83" priority="84" operator="equal">
      <formula>" "</formula>
    </cfRule>
  </conditionalFormatting>
  <conditionalFormatting sqref="B40:C45 B39">
    <cfRule type="cellIs" dxfId="82" priority="83" operator="equal">
      <formula>" "</formula>
    </cfRule>
  </conditionalFormatting>
  <conditionalFormatting sqref="B35">
    <cfRule type="cellIs" dxfId="81" priority="82" operator="equal">
      <formula>" "</formula>
    </cfRule>
  </conditionalFormatting>
  <conditionalFormatting sqref="B37">
    <cfRule type="cellIs" dxfId="80" priority="81" operator="equal">
      <formula>" "</formula>
    </cfRule>
  </conditionalFormatting>
  <conditionalFormatting sqref="C40:C45">
    <cfRule type="cellIs" dxfId="79" priority="75" operator="equal">
      <formula>" "</formula>
    </cfRule>
    <cfRule type="cellIs" dxfId="78" priority="80" operator="equal">
      <formula>" "</formula>
    </cfRule>
  </conditionalFormatting>
  <conditionalFormatting sqref="C40">
    <cfRule type="cellIs" dxfId="77" priority="79" operator="equal">
      <formula>" "</formula>
    </cfRule>
  </conditionalFormatting>
  <conditionalFormatting sqref="C41">
    <cfRule type="cellIs" dxfId="76" priority="78" operator="equal">
      <formula>" "</formula>
    </cfRule>
  </conditionalFormatting>
  <conditionalFormatting sqref="C42">
    <cfRule type="cellIs" dxfId="75" priority="77" operator="equal">
      <formula>" "</formula>
    </cfRule>
  </conditionalFormatting>
  <conditionalFormatting sqref="C43">
    <cfRule type="cellIs" dxfId="74" priority="76" operator="equal">
      <formula>" "</formula>
    </cfRule>
  </conditionalFormatting>
  <conditionalFormatting sqref="C35">
    <cfRule type="expression" dxfId="73" priority="74">
      <formula>$B$35="Počet zpracovatelů:"</formula>
    </cfRule>
  </conditionalFormatting>
  <conditionalFormatting sqref="C44">
    <cfRule type="expression" dxfId="72" priority="73">
      <formula>$B$44="Smlouva o zpracování OÚ:"</formula>
    </cfRule>
  </conditionalFormatting>
  <conditionalFormatting sqref="B48:C48">
    <cfRule type="cellIs" dxfId="71" priority="72" operator="equal">
      <formula>" "</formula>
    </cfRule>
  </conditionalFormatting>
  <conditionalFormatting sqref="B49:C53 B55:C55 B54">
    <cfRule type="cellIs" dxfId="70" priority="71" operator="equal">
      <formula>" "</formula>
    </cfRule>
  </conditionalFormatting>
  <conditionalFormatting sqref="B47">
    <cfRule type="cellIs" dxfId="69" priority="70" operator="equal">
      <formula>" "</formula>
    </cfRule>
  </conditionalFormatting>
  <conditionalFormatting sqref="C48:C53 C55">
    <cfRule type="cellIs" dxfId="68" priority="63" operator="equal">
      <formula>" "</formula>
    </cfRule>
    <cfRule type="cellIs" dxfId="67" priority="69" operator="equal">
      <formula>" "</formula>
    </cfRule>
  </conditionalFormatting>
  <conditionalFormatting sqref="C49">
    <cfRule type="cellIs" dxfId="66" priority="68" operator="equal">
      <formula>" "</formula>
    </cfRule>
  </conditionalFormatting>
  <conditionalFormatting sqref="C50">
    <cfRule type="cellIs" dxfId="65" priority="67" operator="equal">
      <formula>" "</formula>
    </cfRule>
  </conditionalFormatting>
  <conditionalFormatting sqref="C51">
    <cfRule type="cellIs" dxfId="64" priority="66" operator="equal">
      <formula>" "</formula>
    </cfRule>
  </conditionalFormatting>
  <conditionalFormatting sqref="C52">
    <cfRule type="cellIs" dxfId="63" priority="65" operator="equal">
      <formula>" "</formula>
    </cfRule>
  </conditionalFormatting>
  <conditionalFormatting sqref="C53">
    <cfRule type="cellIs" dxfId="62" priority="64" operator="equal">
      <formula>" "</formula>
    </cfRule>
  </conditionalFormatting>
  <conditionalFormatting sqref="B58:C58">
    <cfRule type="cellIs" dxfId="61" priority="62" operator="equal">
      <formula>" "</formula>
    </cfRule>
  </conditionalFormatting>
  <conditionalFormatting sqref="B59:C65">
    <cfRule type="cellIs" dxfId="60" priority="61" operator="equal">
      <formula>" "</formula>
    </cfRule>
  </conditionalFormatting>
  <conditionalFormatting sqref="B57">
    <cfRule type="cellIs" dxfId="59" priority="60" operator="equal">
      <formula>" "</formula>
    </cfRule>
  </conditionalFormatting>
  <conditionalFormatting sqref="C58:C65">
    <cfRule type="cellIs" dxfId="58" priority="53" operator="equal">
      <formula>" "</formula>
    </cfRule>
    <cfRule type="cellIs" dxfId="57" priority="59" operator="equal">
      <formula>" "</formula>
    </cfRule>
  </conditionalFormatting>
  <conditionalFormatting sqref="C59">
    <cfRule type="cellIs" dxfId="56" priority="58" operator="equal">
      <formula>" "</formula>
    </cfRule>
  </conditionalFormatting>
  <conditionalFormatting sqref="C60">
    <cfRule type="cellIs" dxfId="55" priority="57" operator="equal">
      <formula>" "</formula>
    </cfRule>
  </conditionalFormatting>
  <conditionalFormatting sqref="C61">
    <cfRule type="cellIs" dxfId="54" priority="56" operator="equal">
      <formula>" "</formula>
    </cfRule>
  </conditionalFormatting>
  <conditionalFormatting sqref="C62">
    <cfRule type="cellIs" dxfId="53" priority="55" operator="equal">
      <formula>" "</formula>
    </cfRule>
  </conditionalFormatting>
  <conditionalFormatting sqref="C63">
    <cfRule type="cellIs" dxfId="52" priority="54" operator="equal">
      <formula>" "</formula>
    </cfRule>
  </conditionalFormatting>
  <conditionalFormatting sqref="C64">
    <cfRule type="expression" dxfId="51" priority="52">
      <formula>$B$64="Smlouva o zpracování OÚ:"</formula>
    </cfRule>
  </conditionalFormatting>
  <conditionalFormatting sqref="B68:C68">
    <cfRule type="cellIs" dxfId="50" priority="51" operator="equal">
      <formula>" "</formula>
    </cfRule>
  </conditionalFormatting>
  <conditionalFormatting sqref="B69:C75">
    <cfRule type="cellIs" dxfId="49" priority="50" operator="equal">
      <formula>" "</formula>
    </cfRule>
  </conditionalFormatting>
  <conditionalFormatting sqref="B67">
    <cfRule type="cellIs" dxfId="48" priority="49" operator="equal">
      <formula>" "</formula>
    </cfRule>
  </conditionalFormatting>
  <conditionalFormatting sqref="C68:C75">
    <cfRule type="cellIs" dxfId="47" priority="42" operator="equal">
      <formula>" "</formula>
    </cfRule>
    <cfRule type="cellIs" dxfId="46" priority="48" operator="equal">
      <formula>" "</formula>
    </cfRule>
  </conditionalFormatting>
  <conditionalFormatting sqref="C69">
    <cfRule type="cellIs" dxfId="45" priority="47" operator="equal">
      <formula>" "</formula>
    </cfRule>
  </conditionalFormatting>
  <conditionalFormatting sqref="C70">
    <cfRule type="cellIs" dxfId="44" priority="46" operator="equal">
      <formula>" "</formula>
    </cfRule>
  </conditionalFormatting>
  <conditionalFormatting sqref="C71">
    <cfRule type="cellIs" dxfId="43" priority="45" operator="equal">
      <formula>" "</formula>
    </cfRule>
  </conditionalFormatting>
  <conditionalFormatting sqref="C72">
    <cfRule type="cellIs" dxfId="42" priority="44" operator="equal">
      <formula>" "</formula>
    </cfRule>
  </conditionalFormatting>
  <conditionalFormatting sqref="C73">
    <cfRule type="cellIs" dxfId="41" priority="43" operator="equal">
      <formula>" "</formula>
    </cfRule>
  </conditionalFormatting>
  <conditionalFormatting sqref="C74">
    <cfRule type="expression" dxfId="40" priority="41">
      <formula>$B$74="Smlouva o zpracování OÚ:"</formula>
    </cfRule>
  </conditionalFormatting>
  <conditionalFormatting sqref="B78:C78">
    <cfRule type="cellIs" dxfId="39" priority="40" operator="equal">
      <formula>" "</formula>
    </cfRule>
  </conditionalFormatting>
  <conditionalFormatting sqref="B79:C85">
    <cfRule type="cellIs" dxfId="38" priority="39" operator="equal">
      <formula>" "</formula>
    </cfRule>
  </conditionalFormatting>
  <conditionalFormatting sqref="B77">
    <cfRule type="cellIs" dxfId="37" priority="38" operator="equal">
      <formula>" "</formula>
    </cfRule>
  </conditionalFormatting>
  <conditionalFormatting sqref="C78:C85">
    <cfRule type="cellIs" dxfId="36" priority="31" operator="equal">
      <formula>" "</formula>
    </cfRule>
    <cfRule type="cellIs" dxfId="35" priority="37" operator="equal">
      <formula>" "</formula>
    </cfRule>
  </conditionalFormatting>
  <conditionalFormatting sqref="C79">
    <cfRule type="cellIs" dxfId="34" priority="36" operator="equal">
      <formula>" "</formula>
    </cfRule>
  </conditionalFormatting>
  <conditionalFormatting sqref="C80">
    <cfRule type="cellIs" dxfId="33" priority="35" operator="equal">
      <formula>" "</formula>
    </cfRule>
  </conditionalFormatting>
  <conditionalFormatting sqref="C81">
    <cfRule type="cellIs" dxfId="32" priority="34" operator="equal">
      <formula>" "</formula>
    </cfRule>
  </conditionalFormatting>
  <conditionalFormatting sqref="C82">
    <cfRule type="cellIs" dxfId="31" priority="33" operator="equal">
      <formula>" "</formula>
    </cfRule>
  </conditionalFormatting>
  <conditionalFormatting sqref="C83">
    <cfRule type="cellIs" dxfId="30" priority="32" operator="equal">
      <formula>" "</formula>
    </cfRule>
  </conditionalFormatting>
  <conditionalFormatting sqref="C84">
    <cfRule type="expression" dxfId="29" priority="30">
      <formula>$B$84="Smlouva o zpracování OÚ:"</formula>
    </cfRule>
  </conditionalFormatting>
  <conditionalFormatting sqref="C54">
    <cfRule type="cellIs" dxfId="28" priority="29" operator="equal">
      <formula>" "</formula>
    </cfRule>
  </conditionalFormatting>
  <conditionalFormatting sqref="C54">
    <cfRule type="cellIs" dxfId="27" priority="27" operator="equal">
      <formula>" "</formula>
    </cfRule>
    <cfRule type="cellIs" dxfId="26" priority="28" operator="equal">
      <formula>" "</formula>
    </cfRule>
  </conditionalFormatting>
  <conditionalFormatting sqref="C54">
    <cfRule type="expression" dxfId="25" priority="26">
      <formula>$B$54="Smlouva o zpracování OÚ:"</formula>
    </cfRule>
  </conditionalFormatting>
  <conditionalFormatting sqref="C38">
    <cfRule type="cellIs" dxfId="24" priority="25" operator="equal">
      <formula>" "</formula>
    </cfRule>
  </conditionalFormatting>
  <conditionalFormatting sqref="C39">
    <cfRule type="cellIs" dxfId="23" priority="24" operator="equal">
      <formula>" "</formula>
    </cfRule>
  </conditionalFormatting>
  <conditionalFormatting sqref="C38:C39">
    <cfRule type="cellIs" dxfId="22" priority="21" operator="equal">
      <formula>" "</formula>
    </cfRule>
    <cfRule type="cellIs" dxfId="21" priority="23" operator="equal">
      <formula>" "</formula>
    </cfRule>
  </conditionalFormatting>
  <conditionalFormatting sqref="C39">
    <cfRule type="cellIs" dxfId="20" priority="22" operator="equal">
      <formula>" "</formula>
    </cfRule>
  </conditionalFormatting>
  <conditionalFormatting sqref="C22">
    <cfRule type="cellIs" dxfId="19" priority="19" operator="equal">
      <formula>"NEVÍM"</formula>
    </cfRule>
    <cfRule type="cellIs" dxfId="18" priority="20" operator="equal">
      <formula>"ANO"</formula>
    </cfRule>
  </conditionalFormatting>
  <conditionalFormatting sqref="C20">
    <cfRule type="expression" dxfId="17" priority="18">
      <formula>$B$20="      - jejich druh:"</formula>
    </cfRule>
  </conditionalFormatting>
  <conditionalFormatting sqref="C21">
    <cfRule type="expression" dxfId="16" priority="17">
      <formula>$B$20="      - jejich druh:"</formula>
    </cfRule>
  </conditionalFormatting>
  <conditionalFormatting sqref="C19">
    <cfRule type="cellIs" dxfId="15" priority="16" operator="equal">
      <formula>"NEVÍM"</formula>
    </cfRule>
  </conditionalFormatting>
  <conditionalFormatting sqref="C32">
    <cfRule type="cellIs" dxfId="14" priority="14" operator="equal">
      <formula>"NEVÍM"</formula>
    </cfRule>
    <cfRule type="cellIs" dxfId="13" priority="15" operator="equal">
      <formula>"ANO"</formula>
    </cfRule>
  </conditionalFormatting>
  <conditionalFormatting sqref="C29">
    <cfRule type="cellIs" dxfId="12" priority="12" operator="equal">
      <formula>"NEVÍM"</formula>
    </cfRule>
    <cfRule type="cellIs" dxfId="11" priority="13" operator="equal">
      <formula>"ANO"</formula>
    </cfRule>
  </conditionalFormatting>
  <conditionalFormatting sqref="C31">
    <cfRule type="expression" dxfId="10" priority="2">
      <formula>$C$30="NE"</formula>
    </cfRule>
  </conditionalFormatting>
  <conditionalFormatting sqref="B31">
    <cfRule type="expression" dxfId="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2E11FCF6-F3EB-4A2D-9CFE-E7AD48A9AFCE}">
            <xm:f>'\\vmstorage\stanislava.fiserova$\GDPR\Agendy odborů\OSZ\[prevence_OSZ.xlsx]Data'!#REF!</xm:f>
            <x14:dxf>
              <fill>
                <patternFill>
                  <bgColor rgb="FFFF0000"/>
                </patternFill>
              </fill>
            </x14:dxf>
          </x14:cfRule>
          <x14:cfRule type="cellIs" priority="11" operator="equal" id="{2A2FF442-69A6-49C2-96CC-393625CD0210}">
            <xm:f>'\\vmstorage\stanislava.fiserova$\GDPR\Agendy odborů\OSZ\[prevence_OSZ.xlsx]Data'!#REF!</xm:f>
            <x14:dxf>
              <fill>
                <patternFill>
                  <bgColor rgb="FFFF0000"/>
                </patternFill>
              </fill>
            </x14:dxf>
          </x14:cfRule>
          <xm:sqref>C25</xm:sqref>
        </x14:conditionalFormatting>
        <x14:conditionalFormatting xmlns:xm="http://schemas.microsoft.com/office/excel/2006/main">
          <x14:cfRule type="cellIs" priority="6" operator="equal" id="{BB50C5A1-E27E-4263-8918-0F9673B5C7F6}">
            <xm:f>'\\vmstorage\stanislava.fiserova$\GDPR\Agendy odborů\OSZ\[prevence_OSZ.xlsx]Data'!#REF!</xm:f>
            <x14:dxf>
              <fill>
                <patternFill>
                  <bgColor rgb="FFFF0000"/>
                </patternFill>
              </fill>
            </x14:dxf>
          </x14:cfRule>
          <x14:cfRule type="cellIs" priority="7" operator="equal" id="{81F452EF-64A2-4203-88BC-9D0ECC71999A}">
            <xm:f>'\\vmstorage\stanislava.fiserova$\GDPR\Agendy odborů\OSZ\[prevence_OSZ.xlsx]Data'!#REF!</xm:f>
            <x14:dxf>
              <fill>
                <patternFill>
                  <bgColor rgb="FFFF0000"/>
                </patternFill>
              </fill>
            </x14:dxf>
          </x14:cfRule>
          <x14:cfRule type="cellIs" priority="8" operator="equal" id="{4035FC93-F137-4455-B66B-9488AF988C25}">
            <xm:f>'\\vmstorage\stanislava.fiserova$\GDPR\Agendy odborů\OSZ\[prevence_OSZ.xlsx]Data'!#REF!</xm:f>
            <x14:dxf>
              <fill>
                <patternFill>
                  <bgColor rgb="FFFF0000"/>
                </patternFill>
              </fill>
            </x14:dxf>
          </x14:cfRule>
          <x14:cfRule type="cellIs" priority="9" operator="equal" id="{16938148-CFF4-4D35-B19E-4EB5F61711E5}">
            <xm:f>'\\vmstorage\stanislava.fiserova$\GDPR\Agendy odborů\OSZ\[prevence_OSZ.xlsx]Data'!#REF!</xm:f>
            <x14:dxf>
              <fill>
                <patternFill>
                  <bgColor rgb="FFFF0000"/>
                </patternFill>
              </fill>
            </x14:dxf>
          </x14:cfRule>
          <xm:sqref>C16</xm:sqref>
        </x14:conditionalFormatting>
        <x14:conditionalFormatting xmlns:xm="http://schemas.microsoft.com/office/excel/2006/main">
          <x14:cfRule type="cellIs" priority="5" operator="equal" id="{7E751EA3-0841-446E-B18C-CFB4E88FDEE0}">
            <xm:f>'\\vmstorage\stanislava.fiserova$\GDPR\Agendy odborů\OSZ\[prevence_OSZ.xlsx]Data'!#REF!</xm:f>
            <x14:dxf>
              <fill>
                <patternFill>
                  <bgColor rgb="FFFF0000"/>
                </patternFill>
              </fill>
            </x14:dxf>
          </x14:cfRule>
          <xm:sqref>C30</xm:sqref>
        </x14:conditionalFormatting>
        <x14:conditionalFormatting xmlns:xm="http://schemas.microsoft.com/office/excel/2006/main">
          <x14:cfRule type="cellIs" priority="3" operator="equal" id="{6D147788-CEB3-4BE6-BE0C-6542EDE1FCD4}">
            <xm:f>'\\vmstorage\stanislava.fiserova$\GDPR\Agendy odborů\OSZ\[prevence_OSZ.xlsx]Data'!#REF!</xm:f>
            <x14:dxf>
              <fill>
                <patternFill>
                  <bgColor rgb="FFFF0000"/>
                </patternFill>
              </fill>
            </x14:dxf>
          </x14:cfRule>
          <x14:cfRule type="cellIs" priority="4" operator="equal" id="{0E4FE3CB-1DE3-4661-BEA2-C4552F01B0B2}">
            <xm:f>'\\vmstorage\stanislava.fiserova$\GDPR\Agendy odborů\OSZ\[prevence_OSZ.xlsx]Data'!#REF!</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[1]Data!#REF!</xm:f>
          </x14:formula1>
          <xm:sqref>C19 C22 C29:C34 C44 C54 C64 C74 C84 C15 C25</xm:sqref>
        </x14:dataValidation>
        <x14:dataValidation type="list" allowBlank="1" showInputMessage="1" showErrorMessage="1">
          <x14:formula1>
            <xm:f>[1]Data!#REF!</xm:f>
          </x14:formula1>
          <xm:sqref>C16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Přestupky</vt:lpstr>
      <vt:lpstr>Kamerový systém</vt:lpstr>
      <vt:lpstr>Agenda MěP</vt:lpstr>
      <vt:lpstr>Výstroj a výzbroj</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Stanislava Fišerová</dc:creator>
  <cp:lastModifiedBy>Stanislava Fišerová</cp:lastModifiedBy>
  <cp:lastPrinted>2018-06-27T06:21:40Z</cp:lastPrinted>
  <dcterms:created xsi:type="dcterms:W3CDTF">2018-06-04T11:01:04Z</dcterms:created>
  <dcterms:modified xsi:type="dcterms:W3CDTF">2018-06-27T06:54:14Z</dcterms:modified>
</cp:coreProperties>
</file>