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mstorage\tomas.salasek$\plocha\GDPR\"/>
    </mc:Choice>
  </mc:AlternateContent>
  <bookViews>
    <workbookView xWindow="0" yWindow="0" windowWidth="28800" windowHeight="12435" activeTab="5"/>
  </bookViews>
  <sheets>
    <sheet name=" " sheetId="5" r:id="rId1"/>
    <sheet name="veřejný opatrovník" sheetId="2" r:id="rId2"/>
    <sheet name="zvláštní příjemce" sheetId="9" r:id="rId3"/>
    <sheet name="dotace" sheetId="10" r:id="rId4"/>
    <sheet name="parkovací průkaz" sheetId="11" r:id="rId5"/>
    <sheet name="euroklíče" sheetId="1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2" l="1"/>
  <c r="C85" i="12" s="1"/>
  <c r="B84" i="12"/>
  <c r="C83" i="12"/>
  <c r="B83" i="12"/>
  <c r="C82" i="12"/>
  <c r="B82" i="12"/>
  <c r="C81" i="12"/>
  <c r="B81" i="12"/>
  <c r="C80" i="12"/>
  <c r="B80" i="12"/>
  <c r="C79" i="12"/>
  <c r="B79" i="12"/>
  <c r="C78" i="12"/>
  <c r="B78" i="12"/>
  <c r="B77" i="12"/>
  <c r="B75" i="12"/>
  <c r="C75" i="12" s="1"/>
  <c r="B74" i="12"/>
  <c r="C73" i="12"/>
  <c r="B73" i="12"/>
  <c r="C72" i="12"/>
  <c r="B72" i="12"/>
  <c r="C71" i="12"/>
  <c r="B71" i="12"/>
  <c r="C70" i="12"/>
  <c r="B70" i="12"/>
  <c r="C69" i="12"/>
  <c r="B69" i="12"/>
  <c r="C68" i="12"/>
  <c r="B68" i="12"/>
  <c r="B67" i="12"/>
  <c r="B65" i="12"/>
  <c r="C65" i="12" s="1"/>
  <c r="B64" i="12"/>
  <c r="C63" i="12"/>
  <c r="B63" i="12"/>
  <c r="C62" i="12"/>
  <c r="B62" i="12"/>
  <c r="C61" i="12"/>
  <c r="B61" i="12"/>
  <c r="C60" i="12"/>
  <c r="B60" i="12"/>
  <c r="C59" i="12"/>
  <c r="B59" i="12"/>
  <c r="C58" i="12"/>
  <c r="B58" i="12"/>
  <c r="B57" i="12"/>
  <c r="B55" i="12"/>
  <c r="C55" i="12" s="1"/>
  <c r="B54" i="12"/>
  <c r="C53" i="12"/>
  <c r="B53" i="12"/>
  <c r="C52" i="12"/>
  <c r="B52" i="12"/>
  <c r="C51" i="12"/>
  <c r="B51" i="12"/>
  <c r="C50" i="12"/>
  <c r="B50" i="12"/>
  <c r="C49" i="12"/>
  <c r="B49" i="12"/>
  <c r="C48" i="12"/>
  <c r="B48" i="12"/>
  <c r="B47" i="12"/>
  <c r="B45" i="12"/>
  <c r="C45" i="12" s="1"/>
  <c r="B44" i="12"/>
  <c r="C43" i="12"/>
  <c r="B43" i="12"/>
  <c r="C42" i="12"/>
  <c r="B42" i="12"/>
  <c r="C41" i="12"/>
  <c r="B41" i="12"/>
  <c r="C40" i="12"/>
  <c r="B40" i="12"/>
  <c r="C39" i="12"/>
  <c r="B39" i="12"/>
  <c r="C38" i="12"/>
  <c r="B38" i="12"/>
  <c r="B37" i="12"/>
  <c r="B35" i="12"/>
  <c r="B21" i="12"/>
  <c r="B20" i="12"/>
  <c r="B85" i="11"/>
  <c r="C85" i="11" s="1"/>
  <c r="B84" i="11"/>
  <c r="C83" i="11"/>
  <c r="B83" i="11"/>
  <c r="B82" i="11"/>
  <c r="C82" i="11" s="1"/>
  <c r="C81" i="11"/>
  <c r="B81" i="11"/>
  <c r="B80" i="11"/>
  <c r="C80" i="11" s="1"/>
  <c r="C79" i="11"/>
  <c r="B79" i="11"/>
  <c r="B78" i="11"/>
  <c r="C78" i="11" s="1"/>
  <c r="B77" i="11"/>
  <c r="B75" i="11"/>
  <c r="C75" i="11" s="1"/>
  <c r="B74" i="11"/>
  <c r="C73" i="11"/>
  <c r="B73" i="11"/>
  <c r="B72" i="11"/>
  <c r="C72" i="11" s="1"/>
  <c r="C71" i="11"/>
  <c r="B71" i="11"/>
  <c r="B70" i="11"/>
  <c r="C70" i="11" s="1"/>
  <c r="C69" i="11"/>
  <c r="B69" i="11"/>
  <c r="B68" i="11"/>
  <c r="C68" i="11" s="1"/>
  <c r="B67" i="11"/>
  <c r="B65" i="11"/>
  <c r="C65" i="11" s="1"/>
  <c r="B64" i="11"/>
  <c r="C63" i="11"/>
  <c r="B63" i="11"/>
  <c r="B62" i="11"/>
  <c r="C62" i="11" s="1"/>
  <c r="C61" i="11"/>
  <c r="B61" i="11"/>
  <c r="B60" i="11"/>
  <c r="C60" i="11" s="1"/>
  <c r="C59" i="11"/>
  <c r="B59" i="11"/>
  <c r="B58" i="11"/>
  <c r="C58" i="11" s="1"/>
  <c r="B57" i="11"/>
  <c r="B55" i="11"/>
  <c r="C55" i="11" s="1"/>
  <c r="B54" i="11"/>
  <c r="C53" i="11"/>
  <c r="B53" i="11"/>
  <c r="B52" i="11"/>
  <c r="C52" i="11" s="1"/>
  <c r="C51" i="11"/>
  <c r="B51" i="11"/>
  <c r="B50" i="11"/>
  <c r="C50" i="11" s="1"/>
  <c r="C49" i="11"/>
  <c r="B49" i="11"/>
  <c r="B48" i="11"/>
  <c r="C48" i="11" s="1"/>
  <c r="B47" i="11"/>
  <c r="B45" i="11"/>
  <c r="C45" i="11" s="1"/>
  <c r="B44" i="11"/>
  <c r="C43" i="11"/>
  <c r="B43" i="11"/>
  <c r="B42" i="11"/>
  <c r="C42" i="11" s="1"/>
  <c r="C41" i="11"/>
  <c r="B41" i="11"/>
  <c r="B40" i="11"/>
  <c r="C40" i="11" s="1"/>
  <c r="C39" i="11"/>
  <c r="B39" i="11"/>
  <c r="B38" i="11"/>
  <c r="C38" i="11" s="1"/>
  <c r="B37" i="11"/>
  <c r="B35" i="11"/>
  <c r="B21" i="11"/>
  <c r="B20" i="11"/>
  <c r="B85" i="10"/>
  <c r="C85" i="10" s="1"/>
  <c r="B84" i="10"/>
  <c r="C83" i="10"/>
  <c r="B83" i="10"/>
  <c r="C82" i="10"/>
  <c r="B82" i="10"/>
  <c r="C81" i="10"/>
  <c r="B81" i="10"/>
  <c r="C80" i="10"/>
  <c r="B80" i="10"/>
  <c r="C79" i="10"/>
  <c r="B79" i="10"/>
  <c r="C78" i="10"/>
  <c r="B78" i="10"/>
  <c r="B77" i="10"/>
  <c r="B75" i="10"/>
  <c r="C75" i="10" s="1"/>
  <c r="B74" i="10"/>
  <c r="C73" i="10"/>
  <c r="B73" i="10"/>
  <c r="C72" i="10"/>
  <c r="B72" i="10"/>
  <c r="C71" i="10"/>
  <c r="B71" i="10"/>
  <c r="C70" i="10"/>
  <c r="B70" i="10"/>
  <c r="C69" i="10"/>
  <c r="B69" i="10"/>
  <c r="C68" i="10"/>
  <c r="B68" i="10"/>
  <c r="B67" i="10"/>
  <c r="B65" i="10"/>
  <c r="C65" i="10" s="1"/>
  <c r="B64" i="10"/>
  <c r="C63" i="10"/>
  <c r="B63" i="10"/>
  <c r="C62" i="10"/>
  <c r="B62" i="10"/>
  <c r="C61" i="10"/>
  <c r="B61" i="10"/>
  <c r="C60" i="10"/>
  <c r="B60" i="10"/>
  <c r="C59" i="10"/>
  <c r="B59" i="10"/>
  <c r="C58" i="10"/>
  <c r="B58" i="10"/>
  <c r="B57" i="10"/>
  <c r="B55" i="10"/>
  <c r="C55" i="10" s="1"/>
  <c r="B54" i="10"/>
  <c r="C53" i="10"/>
  <c r="B53" i="10"/>
  <c r="C52" i="10"/>
  <c r="B52" i="10"/>
  <c r="C51" i="10"/>
  <c r="B51" i="10"/>
  <c r="C50" i="10"/>
  <c r="B50" i="10"/>
  <c r="C49" i="10"/>
  <c r="B49" i="10"/>
  <c r="C48" i="10"/>
  <c r="B48" i="10"/>
  <c r="B47" i="10"/>
  <c r="B45" i="10"/>
  <c r="C45" i="10" s="1"/>
  <c r="B44" i="10"/>
  <c r="C43" i="10"/>
  <c r="B43" i="10"/>
  <c r="C42" i="10"/>
  <c r="B42" i="10"/>
  <c r="C41" i="10"/>
  <c r="B41" i="10"/>
  <c r="C40" i="10"/>
  <c r="B40" i="10"/>
  <c r="C39" i="10"/>
  <c r="B39" i="10"/>
  <c r="C38" i="10"/>
  <c r="B38" i="10"/>
  <c r="B37" i="10"/>
  <c r="B35" i="10"/>
  <c r="B21" i="10"/>
  <c r="B20" i="10"/>
  <c r="B85" i="9"/>
  <c r="C85" i="9" s="1"/>
  <c r="B84" i="9"/>
  <c r="C83" i="9"/>
  <c r="B83" i="9"/>
  <c r="C82" i="9"/>
  <c r="B82" i="9"/>
  <c r="C81" i="9"/>
  <c r="B81" i="9"/>
  <c r="C80" i="9"/>
  <c r="B80" i="9"/>
  <c r="C79" i="9"/>
  <c r="B79" i="9"/>
  <c r="C78" i="9"/>
  <c r="B78" i="9"/>
  <c r="B77" i="9"/>
  <c r="B75" i="9"/>
  <c r="C75" i="9" s="1"/>
  <c r="B74" i="9"/>
  <c r="C73" i="9"/>
  <c r="B73" i="9"/>
  <c r="C72" i="9"/>
  <c r="B72" i="9"/>
  <c r="C71" i="9"/>
  <c r="B71" i="9"/>
  <c r="C70" i="9"/>
  <c r="B70" i="9"/>
  <c r="C69" i="9"/>
  <c r="B69" i="9"/>
  <c r="C68" i="9"/>
  <c r="B68" i="9"/>
  <c r="B67" i="9"/>
  <c r="B65" i="9"/>
  <c r="C65" i="9" s="1"/>
  <c r="B64" i="9"/>
  <c r="C63" i="9"/>
  <c r="B63" i="9"/>
  <c r="C62" i="9"/>
  <c r="B62" i="9"/>
  <c r="C61" i="9"/>
  <c r="B61" i="9"/>
  <c r="C60" i="9"/>
  <c r="B60" i="9"/>
  <c r="C59" i="9"/>
  <c r="B59" i="9"/>
  <c r="C58" i="9"/>
  <c r="B58" i="9"/>
  <c r="B57" i="9"/>
  <c r="B55" i="9"/>
  <c r="C55" i="9" s="1"/>
  <c r="B54" i="9"/>
  <c r="C53" i="9"/>
  <c r="B53" i="9"/>
  <c r="C52" i="9"/>
  <c r="B52" i="9"/>
  <c r="C51" i="9"/>
  <c r="B51" i="9"/>
  <c r="C50" i="9"/>
  <c r="B50" i="9"/>
  <c r="C49" i="9"/>
  <c r="B49" i="9"/>
  <c r="C48" i="9"/>
  <c r="B48" i="9"/>
  <c r="B47" i="9"/>
  <c r="B45" i="9"/>
  <c r="C45" i="9" s="1"/>
  <c r="B44" i="9"/>
  <c r="C43" i="9"/>
  <c r="B43" i="9"/>
  <c r="C42" i="9"/>
  <c r="B42" i="9"/>
  <c r="C41" i="9"/>
  <c r="B41" i="9"/>
  <c r="C40" i="9"/>
  <c r="B40" i="9"/>
  <c r="C39" i="9"/>
  <c r="B39" i="9"/>
  <c r="C38" i="9"/>
  <c r="B38" i="9"/>
  <c r="B37" i="9"/>
  <c r="B35" i="9"/>
  <c r="B21" i="9"/>
  <c r="B20" i="9"/>
  <c r="B55" i="2" l="1"/>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<sst xmlns="http://schemas.openxmlformats.org/spreadsheetml/2006/main" count="338" uniqueCount="106">
  <si>
    <t>správce:</t>
  </si>
  <si>
    <t>zpracovatele:</t>
  </si>
  <si>
    <t>Název zpracování:</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</si>
  <si>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</si>
  <si>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</si>
  <si>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</si>
  <si>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</si>
  <si>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</si>
  <si>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</si>
  <si>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</si>
  <si>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</si>
  <si>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</si>
  <si>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</si>
  <si>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</si>
  <si>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</si>
  <si>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</si>
  <si>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</si>
  <si>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</si>
  <si>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</si>
  <si>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</si>
  <si>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</si>
  <si>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</si>
  <si>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</si>
  <si>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</si>
  <si>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</si>
  <si>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</si>
  <si>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</si>
  <si>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</si>
  <si>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</si>
  <si>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</si>
  <si>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</si>
  <si>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</si>
  <si>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</si>
  <si>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</si>
  <si>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</si>
  <si>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</si>
  <si>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</si>
  <si>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</si>
  <si>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</si>
  <si>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</si>
  <si>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</si>
  <si>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</si>
  <si>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</si>
  <si>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</si>
  <si>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</si>
  <si>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</si>
  <si>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</si>
  <si>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</si>
  <si>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</si>
  <si>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</si>
  <si>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</si>
  <si>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</si>
  <si>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</si>
  <si>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odbor sociálních věcí a zdravotnictví</t>
  </si>
  <si>
    <t>Veřejný opatrovník</t>
  </si>
  <si>
    <t>ČR</t>
  </si>
  <si>
    <t>registr, veřejné a soukromé subjekty</t>
  </si>
  <si>
    <t>titul, jméno, příjmení, datum narození, trvalé bydliště, faktické bydliště čísla dokladů, bankovní i nebankovní účty, fotografie, telefonní číslo, emailová adresa,, údaje ozdravotním stavu tělesného a duševního zdraví, poskytované zdravotní služby, zdravotní zařízení, ústavy</t>
  </si>
  <si>
    <t>veřejný sektor, státní správa, soukromý sektor</t>
  </si>
  <si>
    <t>údaje o zdravotním stavu, tělesném a duševní zdraví</t>
  </si>
  <si>
    <t>Dotace</t>
  </si>
  <si>
    <t>veřejné informace</t>
  </si>
  <si>
    <t>smluvní strany</t>
  </si>
  <si>
    <t>veřejný opatrovník, vedoucí OSZ a jeho zástupce</t>
  </si>
  <si>
    <t>9/2b,9/2c,9/2f</t>
  </si>
  <si>
    <t>vedení evidence</t>
  </si>
  <si>
    <t>klienti veřejného opatrovníka</t>
  </si>
  <si>
    <t>5 let po vložení do centrálního archivu</t>
  </si>
  <si>
    <t>499/2004 Sb., spisový a skartační řád MěÚ</t>
  </si>
  <si>
    <t>budova MÚ, Jiráskova 179, Vysoké Mýto, 3.patro, uzamykatelné skříně, PC s osobním heslem, centrální archiv MěÚ, příruční pokladna</t>
  </si>
  <si>
    <t>9/2a,9/2g, 106/199 Sb.</t>
  </si>
  <si>
    <t>budova MÚ, Jiráskova 179, Vysoké Mýto, 3.patro, uzamykatelné skříně, PC s osobním heslem, centrální archiv MěÚ</t>
  </si>
  <si>
    <t>Tomáš Salášek</t>
  </si>
  <si>
    <t>tomas.salasek@vysoke-myto.cz</t>
  </si>
  <si>
    <t>465 466 225</t>
  </si>
  <si>
    <t>Zvláštní příjemce, stanovení úhrady za stravu a péči</t>
  </si>
  <si>
    <t>účastníci správního řízení, státní správa</t>
  </si>
  <si>
    <t>registr, veřejné a soukromé subjekty, účastníci SŘ</t>
  </si>
  <si>
    <t>titul, jméno, příjmení, datum narození, trvalé bydliště, faktické bydliště čísla dokladů, bankovní i nebankovní účty, telefonní číslo, emailová adresa,, údaje ozdravotním stavu tělesného a duševního zdraví, poskytovatelé zdravotních služeb, ústavní zařízení, domovy pro osoby se zdravoním postižením</t>
  </si>
  <si>
    <t>vedení evidence a správního řízení</t>
  </si>
  <si>
    <t>účastníci správního řízení</t>
  </si>
  <si>
    <t>499/2004 Sb., spisový a skartační řád MěÚ, 500/2004 Sb.</t>
  </si>
  <si>
    <t>registr ARES, sokromý subjekt</t>
  </si>
  <si>
    <t>titul, jméno, příjmení, datum narození, zástupce smluvní strany,adresa smluvních stran, hodnota, předmět smlouvy, bankovní i nebankovní účty, telefonní číslo, emailová adresa</t>
  </si>
  <si>
    <t>6/1a), 101/2000 Sb.</t>
  </si>
  <si>
    <t>10 let po vložení do centrálního archivu</t>
  </si>
  <si>
    <t>pracovník, pověřený výkonem správy dotací, stanovený zástup, vedoucí OSZ a jeho zástupce</t>
  </si>
  <si>
    <t>Parkovací průkazy, označující vozidlo přepravující osobu TZP</t>
  </si>
  <si>
    <t>pracovník, pověřený výkonem činnosti, stanovený zástup, vedoucí OSZ a jeho zástupce</t>
  </si>
  <si>
    <t>klient</t>
  </si>
  <si>
    <t>klienti s TP v ORP Vysoké Mýto</t>
  </si>
  <si>
    <t xml:space="preserve">klient </t>
  </si>
  <si>
    <t>jméno, příjmení, datum narození, bydliště</t>
  </si>
  <si>
    <t>6/1c, 6/1e,zákon č. 89/2012Sb.; 108/2006 Sb.; 582/2001 Sb.</t>
  </si>
  <si>
    <t>6/1c, 361/2000 Sb.</t>
  </si>
  <si>
    <t>vedení evidence, vydávání parkovacích průkazů klientům</t>
  </si>
  <si>
    <t>Euroklíče</t>
  </si>
  <si>
    <t>jméno, příjmení, bydliště</t>
  </si>
  <si>
    <t>6/1a, 101/2000 Sb.</t>
  </si>
  <si>
    <t>budova MÚ, Jiráskova 179, Vysoké Mýto, 3.patro, uzamykatelné skříně, centrální archiv MěÚ</t>
  </si>
  <si>
    <t>6/1,zákon č. 89/2012Sb.; 108/2006 Sb.</t>
  </si>
  <si>
    <t>ČR, 30</t>
  </si>
  <si>
    <t>6/1c, 6/1e,,zákon č. 89/2012 Sb.; č.108/2006 Sb.; č.500/2004 Sb.</t>
  </si>
  <si>
    <t>klienti s pobytem na území ORP Vysoké Mýto, 30 klientů</t>
  </si>
  <si>
    <t>ČR 100 ks</t>
  </si>
  <si>
    <t>ČR, 50 klientů</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</si>
</sst>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sz val="9"/>
      <color indexed="81"/>
      <name val="Tahoma"/>
      <family val="2"/>
      <charset val="238"/>
    </font>
    <font>
      <b/>
      <sz val="9"/>
      <color indexed="81"/>
      <name val="Tahoma"/>
      <family val="2"/>
      <charset val="238"/>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u/>
      <sz val="11"/>
      <color theme="10"/>
      <name val="Calibri"/>
      <family val="2"/>
      <charset val="238"/>
      <scheme val="minor"/>
    </font>
  </fonts>
  <fills count="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s>
  <borders count="9">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s>
  <cellStyleXfs count="2">
    <xf numFmtId="0" fontId="0" fillId="0" borderId="0"/>
    <xf numFmtId="0" fontId="11" fillId="0" borderId="0" applyNumberFormat="0" applyFill="0" applyBorder="0" applyAlignment="0" applyProtection="0"/>
  </cellStyleXfs>
  <cellXfs count="22">
    <xf numFmtId="0" fontId="0" fillId="0" borderId="0" xfId="0"/>
    <xf numFmtId="0" fontId="2" fillId="2" borderId="1" xfId="0" applyFont="1" applyFill="1" applyBorder="1"/>
    <xf numFmtId="0" fontId="2" fillId="2" borderId="3" xfId="0"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3" fillId="3"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5" xfId="0" applyFont="1" applyFill="1" applyBorder="1" applyAlignment="1">
      <alignment vertical="top"/>
    </xf>
    <xf numFmtId="0" fontId="1" fillId="4" borderId="2" xfId="0" applyFont="1" applyFill="1" applyBorder="1" applyAlignment="1">
      <alignment vertical="top"/>
    </xf>
    <xf numFmtId="0" fontId="2" fillId="2" borderId="6" xfId="0" applyFont="1" applyFill="1" applyBorder="1" applyAlignment="1">
      <alignment vertical="top"/>
    </xf>
    <xf numFmtId="0" fontId="1" fillId="4" borderId="7" xfId="0" applyFont="1" applyFill="1" applyBorder="1" applyAlignment="1">
      <alignment vertical="top"/>
    </xf>
    <xf numFmtId="0" fontId="2" fillId="2" borderId="1" xfId="0" applyFont="1" applyFill="1" applyBorder="1" applyAlignment="1">
      <alignment vertical="top"/>
    </xf>
    <xf numFmtId="0" fontId="4" fillId="3" borderId="2" xfId="0" applyFont="1" applyFill="1" applyBorder="1" applyAlignment="1">
      <alignment horizontal="left" vertical="top" wrapText="1"/>
    </xf>
    <xf numFmtId="0" fontId="3" fillId="4" borderId="2" xfId="0" applyFont="1" applyFill="1" applyBorder="1" applyAlignment="1">
      <alignment vertical="top"/>
    </xf>
    <xf numFmtId="0" fontId="0" fillId="2" borderId="0" xfId="0" applyFill="1"/>
    <xf numFmtId="49" fontId="2" fillId="3" borderId="2" xfId="0" applyNumberFormat="1" applyFont="1" applyFill="1" applyBorder="1" applyAlignment="1">
      <alignment horizontal="left" vertical="top" wrapText="1"/>
    </xf>
    <xf numFmtId="0" fontId="0" fillId="2" borderId="0" xfId="0" applyFill="1" applyProtection="1"/>
    <xf numFmtId="0" fontId="11" fillId="0" borderId="0" xfId="1" applyAlignment="1">
      <alignment vertical="center"/>
    </xf>
    <xf numFmtId="3" fontId="2" fillId="0" borderId="2" xfId="0" applyNumberFormat="1" applyFont="1" applyFill="1" applyBorder="1" applyAlignment="1">
      <alignment horizontal="left" vertical="top" wrapText="1"/>
    </xf>
  </cellXfs>
  <cellStyles count="2">
    <cellStyle name="Hypertextový odkaz" xfId="1" builtinId="8"/>
    <cellStyle name="Normální" xfId="0" builtinId="0"/>
  </cellStyles>
  <dxfs count="41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tomas.salasek@vysoke-myto.cz"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tomas.salasek@vysoke-myto.cz"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mailto:tomas.salasek@vysoke-myto.cz" TargetMode="External"/><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mailto:tomas.salasek@vysoke-myto.cz" TargetMode="External"/><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hyperlink" Target="mailto:tomas.salasek@vysoke-myto.cz" TargetMode="External"/><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17"/>
  </cols>
  <sheetData>
    <row r="20" spans="7:7" x14ac:dyDescent="0.25">
      <c r="G20" s="1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7" zoomScaleNormal="100" workbookViewId="0">
      <selection activeCell="G20" sqref="G20"/>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54</v>
      </c>
      <c r="D2" s="3"/>
    </row>
    <row r="3" spans="1:4" x14ac:dyDescent="0.25">
      <c r="A3" s="2"/>
      <c r="B3" s="11" t="s">
        <v>9</v>
      </c>
      <c r="C3" s="6">
        <v>2</v>
      </c>
      <c r="D3" s="3"/>
    </row>
    <row r="4" spans="1:4" x14ac:dyDescent="0.25">
      <c r="A4" s="2"/>
      <c r="B4" s="11" t="s">
        <v>3</v>
      </c>
      <c r="C4" s="7" t="s">
        <v>53</v>
      </c>
      <c r="D4" s="3"/>
    </row>
    <row r="5" spans="1:4" x14ac:dyDescent="0.25">
      <c r="A5" s="2"/>
      <c r="B5" s="11" t="s">
        <v>4</v>
      </c>
      <c r="C5" s="7"/>
      <c r="D5" s="3"/>
    </row>
    <row r="6" spans="1:4" x14ac:dyDescent="0.25">
      <c r="A6" s="2"/>
      <c r="B6" s="11" t="s">
        <v>22</v>
      </c>
      <c r="C6" s="7" t="s">
        <v>72</v>
      </c>
      <c r="D6" s="3"/>
    </row>
    <row r="7" spans="1:4" x14ac:dyDescent="0.25">
      <c r="A7" s="2"/>
      <c r="B7" s="11" t="s">
        <v>23</v>
      </c>
      <c r="C7" s="20" t="s">
        <v>73</v>
      </c>
      <c r="D7" s="3"/>
    </row>
    <row r="8" spans="1:4" x14ac:dyDescent="0.25">
      <c r="A8" s="2"/>
      <c r="B8" s="11" t="s">
        <v>24</v>
      </c>
      <c r="C8" s="18" t="s">
        <v>74</v>
      </c>
      <c r="D8" s="3"/>
    </row>
    <row r="9" spans="1:4" x14ac:dyDescent="0.25">
      <c r="A9" s="2"/>
      <c r="B9" s="11" t="s">
        <v>33</v>
      </c>
      <c r="C9" s="7" t="s">
        <v>63</v>
      </c>
      <c r="D9" s="3"/>
    </row>
    <row r="10" spans="1:4" x14ac:dyDescent="0.25">
      <c r="A10" s="2"/>
      <c r="B10" s="11" t="s">
        <v>34</v>
      </c>
      <c r="C10" s="7" t="s">
        <v>58</v>
      </c>
      <c r="D10" s="3"/>
    </row>
    <row r="11" spans="1:4" x14ac:dyDescent="0.25">
      <c r="B11" s="12"/>
      <c r="C11" s="5"/>
    </row>
    <row r="12" spans="1:4" x14ac:dyDescent="0.25">
      <c r="A12" s="2"/>
      <c r="B12" s="11" t="s">
        <v>17</v>
      </c>
      <c r="C12" s="21" t="s">
        <v>101</v>
      </c>
      <c r="D12" s="3"/>
    </row>
    <row r="13" spans="1:4" x14ac:dyDescent="0.25">
      <c r="A13" s="2"/>
      <c r="B13" s="11" t="s">
        <v>21</v>
      </c>
      <c r="C13" s="7"/>
      <c r="D13" s="3"/>
    </row>
    <row r="14" spans="1:4" x14ac:dyDescent="0.25">
      <c r="A14" s="2"/>
      <c r="B14" s="11" t="s">
        <v>29</v>
      </c>
      <c r="C14" s="7" t="s">
        <v>56</v>
      </c>
      <c r="D14" s="3"/>
    </row>
    <row r="15" spans="1:4" x14ac:dyDescent="0.25">
      <c r="A15" s="2"/>
      <c r="B15" s="11" t="s">
        <v>25</v>
      </c>
      <c r="C15" s="7" t="s">
        <v>28</v>
      </c>
      <c r="D15" s="3"/>
    </row>
    <row r="16" spans="1:4" x14ac:dyDescent="0.25">
      <c r="A16" s="2"/>
      <c r="B16" s="11" t="s">
        <v>45</v>
      </c>
      <c r="C16" s="7" t="s">
        <v>7</v>
      </c>
      <c r="D16" s="3"/>
    </row>
    <row r="17" spans="1:4" ht="75" x14ac:dyDescent="0.25">
      <c r="A17" s="2"/>
      <c r="B17" s="11" t="s">
        <v>18</v>
      </c>
      <c r="C17" s="7" t="s">
        <v>57</v>
      </c>
      <c r="D17" s="3"/>
    </row>
    <row r="18" spans="1:4" x14ac:dyDescent="0.25">
      <c r="A18" s="2"/>
      <c r="B18" s="11" t="s">
        <v>36</v>
      </c>
      <c r="C18" s="7" t="s">
        <v>100</v>
      </c>
      <c r="D18" s="3"/>
    </row>
    <row r="19" spans="1:4" x14ac:dyDescent="0.25">
      <c r="A19" s="2"/>
      <c r="B19" s="11" t="s">
        <v>19</v>
      </c>
      <c r="C19" s="7" t="s">
        <v>6</v>
      </c>
      <c r="D19" s="3"/>
    </row>
    <row r="20" spans="1:4" x14ac:dyDescent="0.25">
      <c r="A20" s="2"/>
      <c r="B20" s="11" t="str">
        <f>IF(C19="ANO","      - jejich druh:","")</f>
        <v xml:space="preserve">      - jejich druh:</v>
      </c>
      <c r="C20" s="5" t="s">
        <v>59</v>
      </c>
      <c r="D20" s="3"/>
    </row>
    <row r="21" spans="1:4" x14ac:dyDescent="0.25">
      <c r="A21" s="2"/>
      <c r="B21" s="11" t="str">
        <f>IF(C19="ANO","      - zákonnost zpracování:","")</f>
        <v xml:space="preserve">      - zákonnost zpracování:</v>
      </c>
      <c r="C21" s="5" t="s">
        <v>64</v>
      </c>
      <c r="D21" s="3"/>
    </row>
    <row r="22" spans="1:4" x14ac:dyDescent="0.25">
      <c r="A22" s="2"/>
      <c r="B22" s="11" t="s">
        <v>20</v>
      </c>
      <c r="C22" s="7" t="s">
        <v>7</v>
      </c>
      <c r="D22" s="3"/>
    </row>
    <row r="23" spans="1:4" x14ac:dyDescent="0.25">
      <c r="A23" s="2"/>
      <c r="B23" s="16" t="s">
        <v>37</v>
      </c>
      <c r="C23" s="7" t="s">
        <v>65</v>
      </c>
      <c r="D23" s="3"/>
    </row>
    <row r="24" spans="1:4" x14ac:dyDescent="0.25">
      <c r="A24" s="2"/>
      <c r="B24" s="16" t="s">
        <v>38</v>
      </c>
      <c r="C24" s="7" t="s">
        <v>66</v>
      </c>
      <c r="D24" s="3"/>
    </row>
    <row r="25" spans="1:4" x14ac:dyDescent="0.25">
      <c r="A25" s="2"/>
      <c r="B25" s="16" t="s">
        <v>42</v>
      </c>
      <c r="C25" s="7" t="s">
        <v>7</v>
      </c>
      <c r="D25" s="3"/>
    </row>
    <row r="26" spans="1:4" x14ac:dyDescent="0.25">
      <c r="A26" s="2"/>
      <c r="B26" s="16" t="s">
        <v>49</v>
      </c>
      <c r="C26" s="7" t="s">
        <v>67</v>
      </c>
      <c r="D26" s="3"/>
    </row>
    <row r="27" spans="1:4" x14ac:dyDescent="0.25">
      <c r="A27" s="2"/>
      <c r="B27" s="11" t="s">
        <v>50</v>
      </c>
      <c r="C27" s="7" t="s">
        <v>68</v>
      </c>
      <c r="D27" s="3"/>
    </row>
    <row r="28" spans="1:4" ht="30" x14ac:dyDescent="0.25">
      <c r="A28" s="2"/>
      <c r="B28" s="11" t="s">
        <v>40</v>
      </c>
      <c r="C28" s="7" t="s">
        <v>69</v>
      </c>
      <c r="D28" s="3"/>
    </row>
    <row r="29" spans="1:4" x14ac:dyDescent="0.25">
      <c r="A29" s="2"/>
      <c r="B29" s="11" t="s">
        <v>41</v>
      </c>
      <c r="C29" s="7" t="s">
        <v>7</v>
      </c>
      <c r="D29" s="3"/>
    </row>
    <row r="30" spans="1:4" x14ac:dyDescent="0.25">
      <c r="A30" s="2"/>
      <c r="B30" s="11" t="s">
        <v>51</v>
      </c>
      <c r="C30" s="7" t="s">
        <v>7</v>
      </c>
      <c r="D30" s="3"/>
    </row>
    <row r="31" spans="1:4" x14ac:dyDescent="0.25">
      <c r="A31" s="2"/>
      <c r="B31" s="11" t="s">
        <v>52</v>
      </c>
      <c r="C31" s="7" t="s">
        <v>7</v>
      </c>
      <c r="D31" s="3"/>
    </row>
    <row r="32" spans="1:4" x14ac:dyDescent="0.25">
      <c r="A32" s="2"/>
      <c r="B32" s="11" t="s">
        <v>35</v>
      </c>
      <c r="C32" s="7" t="s">
        <v>7</v>
      </c>
      <c r="D32" s="3"/>
    </row>
    <row r="33" spans="1:4" ht="6.75" customHeight="1" x14ac:dyDescent="0.25">
      <c r="B33" s="12"/>
      <c r="C33" s="5"/>
    </row>
    <row r="34" spans="1:4" x14ac:dyDescent="0.25">
      <c r="A34" s="2"/>
      <c r="B34" s="11" t="s">
        <v>5</v>
      </c>
      <c r="C34" s="8" t="s">
        <v>7</v>
      </c>
      <c r="D34" s="3"/>
    </row>
    <row r="35" spans="1:4" x14ac:dyDescent="0.25">
      <c r="A35" s="2"/>
      <c r="B35" s="13" t="str">
        <f>IF(C34="ANO","Počet zpracovatelů:"," ")</f>
        <v xml:space="preserve"> </v>
      </c>
      <c r="C35" s="9"/>
      <c r="D35" s="3"/>
    </row>
    <row r="36" spans="1:4" ht="6.75" customHeight="1" x14ac:dyDescent="0.25">
      <c r="B36" s="12"/>
      <c r="C36" s="5">
        <v>3</v>
      </c>
    </row>
    <row r="37" spans="1:4" x14ac:dyDescent="0.25">
      <c r="B37" s="11" t="str">
        <f>IF(C35&gt;0,"ZPRACOVATEL 1"," ")</f>
        <v xml:space="preserve"> </v>
      </c>
      <c r="C37" s="5"/>
    </row>
    <row r="38" spans="1:4" x14ac:dyDescent="0.25">
      <c r="A38" s="2"/>
      <c r="B38" s="11" t="str">
        <f>IF(C35&gt;0,"Firma (název) zpracovatele:"," ")</f>
        <v xml:space="preserve"> </v>
      </c>
      <c r="C38" s="7" t="str">
        <f t="shared" ref="C38:C43" si="0">IF(B38=" "," ","")</f>
        <v xml:space="preserve"> </v>
      </c>
      <c r="D38" s="3"/>
    </row>
    <row r="39" spans="1:4" x14ac:dyDescent="0.25">
      <c r="A39" s="2"/>
      <c r="B39" s="11" t="str">
        <f>IF(C35&gt;0,"se sídlem:"," ")</f>
        <v xml:space="preserve"> </v>
      </c>
      <c r="C39" s="7" t="str">
        <f t="shared" si="0"/>
        <v xml:space="preserve"> </v>
      </c>
      <c r="D39" s="3"/>
    </row>
    <row r="40" spans="1:4" x14ac:dyDescent="0.25">
      <c r="A40" s="2"/>
      <c r="B40" s="11" t="str">
        <f>IF(C35&gt;0,"IČ:"," ")</f>
        <v xml:space="preserve"> </v>
      </c>
      <c r="C40" s="7" t="str">
        <f t="shared" si="0"/>
        <v xml:space="preserve"> </v>
      </c>
      <c r="D40" s="3"/>
    </row>
    <row r="41" spans="1:4" x14ac:dyDescent="0.25">
      <c r="A41" s="2"/>
      <c r="B41" s="11" t="str">
        <f>IF(C35&gt;0,"odpovědná osoba:"," ")</f>
        <v xml:space="preserve"> </v>
      </c>
      <c r="C41" s="7" t="str">
        <f t="shared" si="0"/>
        <v xml:space="preserve"> </v>
      </c>
      <c r="D41" s="3"/>
    </row>
    <row r="42" spans="1:4" x14ac:dyDescent="0.25">
      <c r="A42" s="2"/>
      <c r="B42" s="11" t="str">
        <f>IF(C35&gt;0,"e-mail:"," ")</f>
        <v xml:space="preserve"> </v>
      </c>
      <c r="C42" s="7" t="str">
        <f t="shared" si="0"/>
        <v xml:space="preserve"> </v>
      </c>
      <c r="D42" s="3"/>
    </row>
    <row r="43" spans="1:4" x14ac:dyDescent="0.25">
      <c r="A43" s="2"/>
      <c r="B43" s="11" t="str">
        <f>IF(C35&gt;0,"telefon:"," ")</f>
        <v xml:space="preserve"> </v>
      </c>
      <c r="C43" s="7" t="str">
        <f t="shared" si="0"/>
        <v xml:space="preserve"> </v>
      </c>
      <c r="D43" s="3"/>
    </row>
    <row r="44" spans="1:4" x14ac:dyDescent="0.25">
      <c r="A44" s="2"/>
      <c r="B44" s="11" t="str">
        <f>IF(C35&gt;0,"Smlouva o zpracování OÚ:"," ")</f>
        <v xml:space="preserve"> </v>
      </c>
      <c r="C44" s="7" t="s">
        <v>14</v>
      </c>
      <c r="D44" s="3"/>
    </row>
    <row r="45" spans="1:4" x14ac:dyDescent="0.25">
      <c r="A45" s="2"/>
      <c r="B45" s="11" t="str">
        <f>IF(AND(C35&gt;0,C44=Data!C5),"Právní předpis:"," ")</f>
        <v xml:space="preserve"> </v>
      </c>
      <c r="C45" s="7" t="str">
        <f>IF(B45=" "," ","")</f>
        <v xml:space="preserve"> </v>
      </c>
      <c r="D45" s="3"/>
    </row>
    <row r="46" spans="1:4" ht="6.75" customHeight="1" x14ac:dyDescent="0.25">
      <c r="B46" s="12"/>
      <c r="C46" s="5">
        <v>3</v>
      </c>
    </row>
    <row r="47" spans="1:4" x14ac:dyDescent="0.25">
      <c r="B47" s="11" t="str">
        <f>IF(C35&gt;1,"ZPRACOVATEL 2"," ")</f>
        <v xml:space="preserve"> </v>
      </c>
      <c r="C47" s="5"/>
    </row>
    <row r="48" spans="1:4" x14ac:dyDescent="0.25">
      <c r="A48" s="2"/>
      <c r="B48" s="11" t="str">
        <f>IF(C35&gt;1,"Firma (název) zpracovatele:"," ")</f>
        <v xml:space="preserve"> </v>
      </c>
      <c r="C48" s="7" t="str">
        <f t="shared" ref="C48:C53" si="1">IF(B48=" "," ","")</f>
        <v xml:space="preserve"> </v>
      </c>
      <c r="D48" s="3"/>
    </row>
    <row r="49" spans="1:4" x14ac:dyDescent="0.25">
      <c r="A49" s="2"/>
      <c r="B49" s="11" t="str">
        <f>IF(C35&gt;1,"se sídlem:"," ")</f>
        <v xml:space="preserve"> </v>
      </c>
      <c r="C49" s="7" t="str">
        <f t="shared" si="1"/>
        <v xml:space="preserve"> </v>
      </c>
      <c r="D49" s="3"/>
    </row>
    <row r="50" spans="1:4" x14ac:dyDescent="0.25">
      <c r="A50" s="2"/>
      <c r="B50" s="11" t="str">
        <f>IF(C35&gt;1,"IČ:"," ")</f>
        <v xml:space="preserve"> </v>
      </c>
      <c r="C50" s="7" t="str">
        <f t="shared" si="1"/>
        <v xml:space="preserve"> </v>
      </c>
      <c r="D50" s="3"/>
    </row>
    <row r="51" spans="1:4" x14ac:dyDescent="0.25">
      <c r="A51" s="2"/>
      <c r="B51" s="11" t="str">
        <f>IF(C35&gt;1,"odpovědná osoba:"," ")</f>
        <v xml:space="preserve"> </v>
      </c>
      <c r="C51" s="7" t="str">
        <f t="shared" si="1"/>
        <v xml:space="preserve"> </v>
      </c>
      <c r="D51" s="3"/>
    </row>
    <row r="52" spans="1:4" x14ac:dyDescent="0.25">
      <c r="A52" s="2"/>
      <c r="B52" s="11" t="str">
        <f>IF(C35&gt;1,"e-mail:"," ")</f>
        <v xml:space="preserve"> </v>
      </c>
      <c r="C52" s="7" t="str">
        <f t="shared" si="1"/>
        <v xml:space="preserve"> </v>
      </c>
      <c r="D52" s="3"/>
    </row>
    <row r="53" spans="1:4" x14ac:dyDescent="0.25">
      <c r="A53" s="2"/>
      <c r="B53" s="11" t="str">
        <f>IF(C35&gt;1,"telefon:"," ")</f>
        <v xml:space="preserve"> </v>
      </c>
      <c r="C53" s="7" t="str">
        <f t="shared" si="1"/>
        <v xml:space="preserve"> </v>
      </c>
      <c r="D53" s="3"/>
    </row>
    <row r="54" spans="1:4" x14ac:dyDescent="0.25">
      <c r="A54" s="2"/>
      <c r="B54" s="11" t="str">
        <f>IF(C35&gt;1,"Smlouva o zpracování OÚ:"," ")</f>
        <v xml:space="preserve"> </v>
      </c>
      <c r="C54" s="7" t="s">
        <v>14</v>
      </c>
      <c r="D54" s="3"/>
    </row>
    <row r="55" spans="1:4" x14ac:dyDescent="0.25">
      <c r="A55" s="2"/>
      <c r="B55" s="11" t="str">
        <f>IF(AND(C35&gt;1,C54=Data!C5),"Právní předpis:"," ")</f>
        <v xml:space="preserve"> </v>
      </c>
      <c r="C55" s="7" t="str">
        <f>IF(B55=" "," ","")</f>
        <v xml:space="preserve"> </v>
      </c>
      <c r="D55" s="3"/>
    </row>
    <row r="56" spans="1:4" ht="6.75" customHeight="1" x14ac:dyDescent="0.25">
      <c r="B56" s="12"/>
      <c r="C56" s="5">
        <v>3</v>
      </c>
    </row>
    <row r="57" spans="1:4" x14ac:dyDescent="0.25">
      <c r="B57" s="11" t="str">
        <f>IF(C35&gt;2,"ZPRACOVATEL 3"," ")</f>
        <v xml:space="preserve"> </v>
      </c>
      <c r="C57" s="5"/>
    </row>
    <row r="58" spans="1:4" x14ac:dyDescent="0.25">
      <c r="A58" s="2"/>
      <c r="B58" s="11" t="str">
        <f>IF(C35&gt;2,"Firma (název) zpracovatele:"," ")</f>
        <v xml:space="preserve"> </v>
      </c>
      <c r="C58" s="7" t="str">
        <f t="shared" ref="C58:C63" si="2">IF(B58=" "," ","")</f>
        <v xml:space="preserve"> </v>
      </c>
      <c r="D58" s="3"/>
    </row>
    <row r="59" spans="1:4" x14ac:dyDescent="0.25">
      <c r="A59" s="2"/>
      <c r="B59" s="11" t="str">
        <f>IF(C35&gt;2,"se sídlem:"," ")</f>
        <v xml:space="preserve"> </v>
      </c>
      <c r="C59" s="7" t="str">
        <f t="shared" si="2"/>
        <v xml:space="preserve"> </v>
      </c>
      <c r="D59" s="3"/>
    </row>
    <row r="60" spans="1:4" x14ac:dyDescent="0.25">
      <c r="A60" s="2"/>
      <c r="B60" s="11" t="str">
        <f>IF(C35&gt;2,"IČ:"," ")</f>
        <v xml:space="preserve"> </v>
      </c>
      <c r="C60" s="7" t="str">
        <f t="shared" si="2"/>
        <v xml:space="preserve"> </v>
      </c>
      <c r="D60" s="3"/>
    </row>
    <row r="61" spans="1:4" x14ac:dyDescent="0.25">
      <c r="A61" s="2"/>
      <c r="B61" s="11" t="str">
        <f>IF(C35&gt;2,"odpovědná osoba:"," ")</f>
        <v xml:space="preserve"> </v>
      </c>
      <c r="C61" s="7" t="str">
        <f t="shared" si="2"/>
        <v xml:space="preserve"> </v>
      </c>
      <c r="D61" s="3"/>
    </row>
    <row r="62" spans="1:4" x14ac:dyDescent="0.25">
      <c r="A62" s="2"/>
      <c r="B62" s="11" t="str">
        <f>IF(C35&gt;2,"e-mail:"," ")</f>
        <v xml:space="preserve"> </v>
      </c>
      <c r="C62" s="7" t="str">
        <f t="shared" si="2"/>
        <v xml:space="preserve"> </v>
      </c>
      <c r="D62" s="3"/>
    </row>
    <row r="63" spans="1:4" x14ac:dyDescent="0.25">
      <c r="A63" s="2"/>
      <c r="B63" s="11" t="str">
        <f>IF(C35&gt;2,"telefon:"," ")</f>
        <v xml:space="preserve"> </v>
      </c>
      <c r="C63" s="7" t="str">
        <f t="shared" si="2"/>
        <v xml:space="preserve"> </v>
      </c>
      <c r="D63" s="3"/>
    </row>
    <row r="64" spans="1:4" x14ac:dyDescent="0.25">
      <c r="A64" s="2"/>
      <c r="B64" s="11" t="str">
        <f>IF(C35&gt;2,"Smlouva o zpracování OÚ:"," ")</f>
        <v xml:space="preserve"> </v>
      </c>
      <c r="C64" s="7" t="s">
        <v>14</v>
      </c>
      <c r="D64" s="3"/>
    </row>
    <row r="65" spans="1:4" x14ac:dyDescent="0.25">
      <c r="A65" s="2"/>
      <c r="B65" s="11" t="str">
        <f>IF(AND(C35&gt;2,C64=Data!C5),"Právní předpis:"," ")</f>
        <v xml:space="preserve"> </v>
      </c>
      <c r="C65" s="7" t="str">
        <f>IF(B65=" "," ","")</f>
        <v xml:space="preserve"> </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14</v>
      </c>
      <c r="D74" s="3"/>
    </row>
    <row r="75" spans="1:4" x14ac:dyDescent="0.25">
      <c r="A75" s="2"/>
      <c r="B75" s="11" t="str">
        <f>IF(AND(C35&gt;3,C74=Data!C35),"Právní předpis:"," ")</f>
        <v xml:space="preserve"> </v>
      </c>
      <c r="C75" s="7" t="str">
        <f>IF(B75=" "," ","")</f>
        <v xml:space="preserve"> </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14</v>
      </c>
      <c r="D84" s="3"/>
    </row>
    <row r="85" spans="1:4" x14ac:dyDescent="0.25">
      <c r="A85" s="2"/>
      <c r="B85" s="11" t="str">
        <f>IF(AND(C35&gt;4,C84=Data!C45),"Právní předpis:"," ")</f>
        <v xml:space="preserve"> </v>
      </c>
      <c r="C85" s="7" t="str">
        <f>IF(B85=" "," ","")</f>
        <v xml:space="preserve"> </v>
      </c>
      <c r="D85" s="3"/>
    </row>
  </sheetData>
  <conditionalFormatting sqref="B38">
    <cfRule type="cellIs" dxfId="418" priority="114" operator="equal">
      <formula>" "</formula>
    </cfRule>
  </conditionalFormatting>
  <conditionalFormatting sqref="B40:C45 B39">
    <cfRule type="cellIs" dxfId="417" priority="109" operator="equal">
      <formula>" "</formula>
    </cfRule>
  </conditionalFormatting>
  <conditionalFormatting sqref="B35">
    <cfRule type="cellIs" dxfId="416" priority="107" operator="equal">
      <formula>" "</formula>
    </cfRule>
  </conditionalFormatting>
  <conditionalFormatting sqref="B37">
    <cfRule type="cellIs" dxfId="415" priority="106" operator="equal">
      <formula>" "</formula>
    </cfRule>
  </conditionalFormatting>
  <conditionalFormatting sqref="C40:C45">
    <cfRule type="cellIs" dxfId="414" priority="98" operator="equal">
      <formula>" "</formula>
    </cfRule>
    <cfRule type="cellIs" dxfId="413" priority="104" operator="equal">
      <formula>" "</formula>
    </cfRule>
  </conditionalFormatting>
  <conditionalFormatting sqref="C40">
    <cfRule type="cellIs" dxfId="412" priority="102" operator="equal">
      <formula>" "</formula>
    </cfRule>
  </conditionalFormatting>
  <conditionalFormatting sqref="C41">
    <cfRule type="cellIs" dxfId="411" priority="101" operator="equal">
      <formula>" "</formula>
    </cfRule>
  </conditionalFormatting>
  <conditionalFormatting sqref="C42">
    <cfRule type="cellIs" dxfId="410" priority="100" operator="equal">
      <formula>" "</formula>
    </cfRule>
  </conditionalFormatting>
  <conditionalFormatting sqref="C43">
    <cfRule type="cellIs" dxfId="409" priority="99" operator="equal">
      <formula>" "</formula>
    </cfRule>
  </conditionalFormatting>
  <conditionalFormatting sqref="C35">
    <cfRule type="expression" dxfId="408" priority="94">
      <formula>$B$35="Počet zpracovatelů:"</formula>
    </cfRule>
  </conditionalFormatting>
  <conditionalFormatting sqref="C44">
    <cfRule type="expression" dxfId="407" priority="93">
      <formula>$B$44="Smlouva o zpracování OÚ:"</formula>
    </cfRule>
  </conditionalFormatting>
  <conditionalFormatting sqref="B48:C48">
    <cfRule type="cellIs" dxfId="406" priority="92" operator="equal">
      <formula>" "</formula>
    </cfRule>
  </conditionalFormatting>
  <conditionalFormatting sqref="B49:C53 B55:C55 B54">
    <cfRule type="cellIs" dxfId="405" priority="91" operator="equal">
      <formula>" "</formula>
    </cfRule>
  </conditionalFormatting>
  <conditionalFormatting sqref="B47">
    <cfRule type="cellIs" dxfId="404" priority="90" operator="equal">
      <formula>" "</formula>
    </cfRule>
  </conditionalFormatting>
  <conditionalFormatting sqref="C48:C53 C55">
    <cfRule type="cellIs" dxfId="403" priority="83" operator="equal">
      <formula>" "</formula>
    </cfRule>
    <cfRule type="cellIs" dxfId="402" priority="89" operator="equal">
      <formula>" "</formula>
    </cfRule>
  </conditionalFormatting>
  <conditionalFormatting sqref="C49">
    <cfRule type="cellIs" dxfId="401" priority="88" operator="equal">
      <formula>" "</formula>
    </cfRule>
  </conditionalFormatting>
  <conditionalFormatting sqref="C50">
    <cfRule type="cellIs" dxfId="400" priority="87" operator="equal">
      <formula>" "</formula>
    </cfRule>
  </conditionalFormatting>
  <conditionalFormatting sqref="C51">
    <cfRule type="cellIs" dxfId="399" priority="86" operator="equal">
      <formula>" "</formula>
    </cfRule>
  </conditionalFormatting>
  <conditionalFormatting sqref="C52">
    <cfRule type="cellIs" dxfId="398" priority="85" operator="equal">
      <formula>" "</formula>
    </cfRule>
  </conditionalFormatting>
  <conditionalFormatting sqref="C53">
    <cfRule type="cellIs" dxfId="397" priority="84" operator="equal">
      <formula>" "</formula>
    </cfRule>
  </conditionalFormatting>
  <conditionalFormatting sqref="B58:C58">
    <cfRule type="cellIs" dxfId="396" priority="81" operator="equal">
      <formula>" "</formula>
    </cfRule>
  </conditionalFormatting>
  <conditionalFormatting sqref="B59:C65">
    <cfRule type="cellIs" dxfId="395" priority="80" operator="equal">
      <formula>" "</formula>
    </cfRule>
  </conditionalFormatting>
  <conditionalFormatting sqref="B57">
    <cfRule type="cellIs" dxfId="394" priority="79" operator="equal">
      <formula>" "</formula>
    </cfRule>
  </conditionalFormatting>
  <conditionalFormatting sqref="C58:C65">
    <cfRule type="cellIs" dxfId="393" priority="72" operator="equal">
      <formula>" "</formula>
    </cfRule>
    <cfRule type="cellIs" dxfId="392" priority="78" operator="equal">
      <formula>" "</formula>
    </cfRule>
  </conditionalFormatting>
  <conditionalFormatting sqref="C59">
    <cfRule type="cellIs" dxfId="391" priority="77" operator="equal">
      <formula>" "</formula>
    </cfRule>
  </conditionalFormatting>
  <conditionalFormatting sqref="C60">
    <cfRule type="cellIs" dxfId="390" priority="76" operator="equal">
      <formula>" "</formula>
    </cfRule>
  </conditionalFormatting>
  <conditionalFormatting sqref="C61">
    <cfRule type="cellIs" dxfId="389" priority="75" operator="equal">
      <formula>" "</formula>
    </cfRule>
  </conditionalFormatting>
  <conditionalFormatting sqref="C62">
    <cfRule type="cellIs" dxfId="388" priority="74" operator="equal">
      <formula>" "</formula>
    </cfRule>
  </conditionalFormatting>
  <conditionalFormatting sqref="C63">
    <cfRule type="cellIs" dxfId="387" priority="73" operator="equal">
      <formula>" "</formula>
    </cfRule>
  </conditionalFormatting>
  <conditionalFormatting sqref="C64">
    <cfRule type="expression" dxfId="386" priority="71">
      <formula>$B$64="Smlouva o zpracování OÚ:"</formula>
    </cfRule>
  </conditionalFormatting>
  <conditionalFormatting sqref="B68:C68">
    <cfRule type="cellIs" dxfId="385" priority="70" operator="equal">
      <formula>" "</formula>
    </cfRule>
  </conditionalFormatting>
  <conditionalFormatting sqref="B69:C75">
    <cfRule type="cellIs" dxfId="384" priority="69" operator="equal">
      <formula>" "</formula>
    </cfRule>
  </conditionalFormatting>
  <conditionalFormatting sqref="B67">
    <cfRule type="cellIs" dxfId="383" priority="68" operator="equal">
      <formula>" "</formula>
    </cfRule>
  </conditionalFormatting>
  <conditionalFormatting sqref="C68:C75">
    <cfRule type="cellIs" dxfId="382" priority="61" operator="equal">
      <formula>" "</formula>
    </cfRule>
    <cfRule type="cellIs" dxfId="381" priority="67" operator="equal">
      <formula>" "</formula>
    </cfRule>
  </conditionalFormatting>
  <conditionalFormatting sqref="C69">
    <cfRule type="cellIs" dxfId="380" priority="66" operator="equal">
      <formula>" "</formula>
    </cfRule>
  </conditionalFormatting>
  <conditionalFormatting sqref="C70">
    <cfRule type="cellIs" dxfId="379" priority="65" operator="equal">
      <formula>" "</formula>
    </cfRule>
  </conditionalFormatting>
  <conditionalFormatting sqref="C71">
    <cfRule type="cellIs" dxfId="378" priority="64" operator="equal">
      <formula>" "</formula>
    </cfRule>
  </conditionalFormatting>
  <conditionalFormatting sqref="C72">
    <cfRule type="cellIs" dxfId="377" priority="63" operator="equal">
      <formula>" "</formula>
    </cfRule>
  </conditionalFormatting>
  <conditionalFormatting sqref="C73">
    <cfRule type="cellIs" dxfId="376" priority="62" operator="equal">
      <formula>" "</formula>
    </cfRule>
  </conditionalFormatting>
  <conditionalFormatting sqref="C74">
    <cfRule type="expression" dxfId="375" priority="60">
      <formula>$B$74="Smlouva o zpracování OÚ:"</formula>
    </cfRule>
  </conditionalFormatting>
  <conditionalFormatting sqref="B78:C78">
    <cfRule type="cellIs" dxfId="374" priority="59" operator="equal">
      <formula>" "</formula>
    </cfRule>
  </conditionalFormatting>
  <conditionalFormatting sqref="B79:C85">
    <cfRule type="cellIs" dxfId="373" priority="58" operator="equal">
      <formula>" "</formula>
    </cfRule>
  </conditionalFormatting>
  <conditionalFormatting sqref="B77">
    <cfRule type="cellIs" dxfId="372" priority="57" operator="equal">
      <formula>" "</formula>
    </cfRule>
  </conditionalFormatting>
  <conditionalFormatting sqref="C78:C85">
    <cfRule type="cellIs" dxfId="371" priority="50" operator="equal">
      <formula>" "</formula>
    </cfRule>
    <cfRule type="cellIs" dxfId="370" priority="56" operator="equal">
      <formula>" "</formula>
    </cfRule>
  </conditionalFormatting>
  <conditionalFormatting sqref="C79">
    <cfRule type="cellIs" dxfId="369" priority="55" operator="equal">
      <formula>" "</formula>
    </cfRule>
  </conditionalFormatting>
  <conditionalFormatting sqref="C80">
    <cfRule type="cellIs" dxfId="368" priority="54" operator="equal">
      <formula>" "</formula>
    </cfRule>
  </conditionalFormatting>
  <conditionalFormatting sqref="C81">
    <cfRule type="cellIs" dxfId="367" priority="53" operator="equal">
      <formula>" "</formula>
    </cfRule>
  </conditionalFormatting>
  <conditionalFormatting sqref="C82">
    <cfRule type="cellIs" dxfId="366" priority="52" operator="equal">
      <formula>" "</formula>
    </cfRule>
  </conditionalFormatting>
  <conditionalFormatting sqref="C83">
    <cfRule type="cellIs" dxfId="365" priority="51" operator="equal">
      <formula>" "</formula>
    </cfRule>
  </conditionalFormatting>
  <conditionalFormatting sqref="C84">
    <cfRule type="expression" dxfId="364" priority="49">
      <formula>$B$84="Smlouva o zpracování OÚ:"</formula>
    </cfRule>
  </conditionalFormatting>
  <conditionalFormatting sqref="C54">
    <cfRule type="cellIs" dxfId="363" priority="48" operator="equal">
      <formula>" "</formula>
    </cfRule>
  </conditionalFormatting>
  <conditionalFormatting sqref="C54">
    <cfRule type="cellIs" dxfId="362" priority="46" operator="equal">
      <formula>" "</formula>
    </cfRule>
    <cfRule type="cellIs" dxfId="361" priority="47" operator="equal">
      <formula>" "</formula>
    </cfRule>
  </conditionalFormatting>
  <conditionalFormatting sqref="C54">
    <cfRule type="expression" dxfId="360" priority="45">
      <formula>$B$54="Smlouva o zpracování OÚ:"</formula>
    </cfRule>
  </conditionalFormatting>
  <conditionalFormatting sqref="C38">
    <cfRule type="cellIs" dxfId="359" priority="44" operator="equal">
      <formula>" "</formula>
    </cfRule>
  </conditionalFormatting>
  <conditionalFormatting sqref="C39">
    <cfRule type="cellIs" dxfId="358" priority="43" operator="equal">
      <formula>" "</formula>
    </cfRule>
  </conditionalFormatting>
  <conditionalFormatting sqref="C38:C39">
    <cfRule type="cellIs" dxfId="357" priority="40" operator="equal">
      <formula>" "</formula>
    </cfRule>
    <cfRule type="cellIs" dxfId="356" priority="42" operator="equal">
      <formula>" "</formula>
    </cfRule>
  </conditionalFormatting>
  <conditionalFormatting sqref="C39">
    <cfRule type="cellIs" dxfId="355" priority="41" operator="equal">
      <formula>" "</formula>
    </cfRule>
  </conditionalFormatting>
  <conditionalFormatting sqref="C22">
    <cfRule type="cellIs" dxfId="354" priority="38" operator="equal">
      <formula>"NEVÍM"</formula>
    </cfRule>
    <cfRule type="cellIs" dxfId="353" priority="39" operator="equal">
      <formula>"ANO"</formula>
    </cfRule>
  </conditionalFormatting>
  <conditionalFormatting sqref="C20">
    <cfRule type="expression" dxfId="352" priority="34">
      <formula>$B$20="      - jejich druh:"</formula>
    </cfRule>
  </conditionalFormatting>
  <conditionalFormatting sqref="C21">
    <cfRule type="expression" dxfId="351" priority="33">
      <formula>$B$20="      - jejich druh:"</formula>
    </cfRule>
  </conditionalFormatting>
  <conditionalFormatting sqref="C19">
    <cfRule type="cellIs" dxfId="350" priority="32" operator="equal">
      <formula>"NEVÍM"</formula>
    </cfRule>
  </conditionalFormatting>
  <conditionalFormatting sqref="C32">
    <cfRule type="cellIs" dxfId="349" priority="29" operator="equal">
      <formula>"NEVÍM"</formula>
    </cfRule>
    <cfRule type="cellIs" dxfId="348" priority="30" operator="equal">
      <formula>"ANO"</formula>
    </cfRule>
  </conditionalFormatting>
  <conditionalFormatting sqref="C29">
    <cfRule type="cellIs" dxfId="347" priority="26" operator="equal">
      <formula>"NEVÍM"</formula>
    </cfRule>
    <cfRule type="cellIs" dxfId="346" priority="27" operator="equal">
      <formula>"ANO"</formula>
    </cfRule>
  </conditionalFormatting>
  <conditionalFormatting sqref="C31">
    <cfRule type="expression" dxfId="345" priority="2">
      <formula>$C$30="NE"</formula>
    </cfRule>
  </conditionalFormatting>
  <conditionalFormatting sqref="B31">
    <cfRule type="expression" dxfId="344"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4" zoomScaleNormal="100" workbookViewId="0">
      <selection activeCell="U22" sqref="S20:U22"/>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75</v>
      </c>
      <c r="D2" s="3"/>
    </row>
    <row r="3" spans="1:4" x14ac:dyDescent="0.25">
      <c r="A3" s="2"/>
      <c r="B3" s="11" t="s">
        <v>9</v>
      </c>
      <c r="C3" s="6">
        <v>4</v>
      </c>
      <c r="D3" s="3"/>
    </row>
    <row r="4" spans="1:4" x14ac:dyDescent="0.25">
      <c r="A4" s="2"/>
      <c r="B4" s="11" t="s">
        <v>3</v>
      </c>
      <c r="C4" s="7" t="s">
        <v>53</v>
      </c>
      <c r="D4" s="3"/>
    </row>
    <row r="5" spans="1:4" x14ac:dyDescent="0.25">
      <c r="A5" s="2"/>
      <c r="B5" s="11" t="s">
        <v>4</v>
      </c>
      <c r="C5" s="7"/>
      <c r="D5" s="3"/>
    </row>
    <row r="6" spans="1:4" x14ac:dyDescent="0.25">
      <c r="A6" s="2"/>
      <c r="B6" s="11" t="s">
        <v>22</v>
      </c>
      <c r="C6" s="7" t="s">
        <v>72</v>
      </c>
      <c r="D6" s="3"/>
    </row>
    <row r="7" spans="1:4" x14ac:dyDescent="0.25">
      <c r="A7" s="2"/>
      <c r="B7" s="11" t="s">
        <v>23</v>
      </c>
      <c r="C7" s="20" t="s">
        <v>73</v>
      </c>
      <c r="D7" s="3"/>
    </row>
    <row r="8" spans="1:4" x14ac:dyDescent="0.25">
      <c r="A8" s="2"/>
      <c r="B8" s="11" t="s">
        <v>24</v>
      </c>
      <c r="C8" s="18" t="s">
        <v>74</v>
      </c>
      <c r="D8" s="3"/>
    </row>
    <row r="9" spans="1:4" ht="30" x14ac:dyDescent="0.25">
      <c r="A9" s="2"/>
      <c r="B9" s="11" t="s">
        <v>33</v>
      </c>
      <c r="C9" s="7" t="s">
        <v>86</v>
      </c>
      <c r="D9" s="3"/>
    </row>
    <row r="10" spans="1:4" x14ac:dyDescent="0.25">
      <c r="A10" s="2"/>
      <c r="B10" s="11" t="s">
        <v>34</v>
      </c>
      <c r="C10" s="7" t="s">
        <v>76</v>
      </c>
      <c r="D10" s="3"/>
    </row>
    <row r="11" spans="1:4" x14ac:dyDescent="0.25">
      <c r="B11" s="12"/>
      <c r="C11" s="5"/>
    </row>
    <row r="12" spans="1:4" x14ac:dyDescent="0.25">
      <c r="A12" s="2"/>
      <c r="B12" s="11" t="s">
        <v>17</v>
      </c>
      <c r="C12" s="21" t="s">
        <v>103</v>
      </c>
      <c r="D12" s="3"/>
    </row>
    <row r="13" spans="1:4" x14ac:dyDescent="0.25">
      <c r="A13" s="2"/>
      <c r="B13" s="11" t="s">
        <v>21</v>
      </c>
      <c r="C13" s="7"/>
      <c r="D13" s="3"/>
    </row>
    <row r="14" spans="1:4" x14ac:dyDescent="0.25">
      <c r="A14" s="2"/>
      <c r="B14" s="11" t="s">
        <v>29</v>
      </c>
      <c r="C14" s="7" t="s">
        <v>77</v>
      </c>
      <c r="D14" s="3"/>
    </row>
    <row r="15" spans="1:4" x14ac:dyDescent="0.25">
      <c r="A15" s="2"/>
      <c r="B15" s="11" t="s">
        <v>25</v>
      </c>
      <c r="C15" s="7" t="s">
        <v>28</v>
      </c>
      <c r="D15" s="3"/>
    </row>
    <row r="16" spans="1:4" x14ac:dyDescent="0.25">
      <c r="A16" s="2"/>
      <c r="B16" s="11" t="s">
        <v>45</v>
      </c>
      <c r="C16" s="7" t="s">
        <v>7</v>
      </c>
      <c r="D16" s="3"/>
    </row>
    <row r="17" spans="1:4" ht="75" x14ac:dyDescent="0.25">
      <c r="A17" s="2"/>
      <c r="B17" s="11" t="s">
        <v>18</v>
      </c>
      <c r="C17" s="7" t="s">
        <v>78</v>
      </c>
      <c r="D17" s="3"/>
    </row>
    <row r="18" spans="1:4" x14ac:dyDescent="0.25">
      <c r="A18" s="2"/>
      <c r="B18" s="11" t="s">
        <v>36</v>
      </c>
      <c r="C18" s="7" t="s">
        <v>102</v>
      </c>
      <c r="D18" s="3"/>
    </row>
    <row r="19" spans="1:4" x14ac:dyDescent="0.25">
      <c r="A19" s="2"/>
      <c r="B19" s="11" t="s">
        <v>19</v>
      </c>
      <c r="C19" s="7" t="s">
        <v>6</v>
      </c>
      <c r="D19" s="3"/>
    </row>
    <row r="20" spans="1:4" x14ac:dyDescent="0.25">
      <c r="A20" s="2"/>
      <c r="B20" s="11" t="str">
        <f>IF(C19="ANO","      - jejich druh:","")</f>
        <v xml:space="preserve">      - jejich druh:</v>
      </c>
      <c r="C20" s="5" t="s">
        <v>59</v>
      </c>
      <c r="D20" s="3"/>
    </row>
    <row r="21" spans="1:4" x14ac:dyDescent="0.25">
      <c r="A21" s="2"/>
      <c r="B21" s="11" t="str">
        <f>IF(C19="ANO","      - zákonnost zpracování:","")</f>
        <v xml:space="preserve">      - zákonnost zpracování:</v>
      </c>
      <c r="C21" s="7" t="s">
        <v>93</v>
      </c>
      <c r="D21" s="3"/>
    </row>
    <row r="22" spans="1:4" x14ac:dyDescent="0.25">
      <c r="A22" s="2"/>
      <c r="B22" s="11" t="s">
        <v>20</v>
      </c>
      <c r="C22" s="7" t="s">
        <v>7</v>
      </c>
      <c r="D22" s="3"/>
    </row>
    <row r="23" spans="1:4" x14ac:dyDescent="0.25">
      <c r="A23" s="2"/>
      <c r="B23" s="16" t="s">
        <v>37</v>
      </c>
      <c r="C23" s="7" t="s">
        <v>79</v>
      </c>
      <c r="D23" s="3"/>
    </row>
    <row r="24" spans="1:4" x14ac:dyDescent="0.25">
      <c r="A24" s="2"/>
      <c r="B24" s="16" t="s">
        <v>38</v>
      </c>
      <c r="C24" s="7" t="s">
        <v>80</v>
      </c>
      <c r="D24" s="3"/>
    </row>
    <row r="25" spans="1:4" x14ac:dyDescent="0.25">
      <c r="A25" s="2"/>
      <c r="B25" s="16" t="s">
        <v>42</v>
      </c>
      <c r="C25" s="7" t="s">
        <v>7</v>
      </c>
      <c r="D25" s="3"/>
    </row>
    <row r="26" spans="1:4" x14ac:dyDescent="0.25">
      <c r="A26" s="2"/>
      <c r="B26" s="16" t="s">
        <v>49</v>
      </c>
      <c r="C26" s="7" t="s">
        <v>67</v>
      </c>
      <c r="D26" s="3"/>
    </row>
    <row r="27" spans="1:4" x14ac:dyDescent="0.25">
      <c r="A27" s="2"/>
      <c r="B27" s="11" t="s">
        <v>50</v>
      </c>
      <c r="C27" s="7" t="s">
        <v>81</v>
      </c>
      <c r="D27" s="3"/>
    </row>
    <row r="28" spans="1:4" ht="30" x14ac:dyDescent="0.25">
      <c r="A28" s="2"/>
      <c r="B28" s="11" t="s">
        <v>40</v>
      </c>
      <c r="C28" s="7" t="s">
        <v>71</v>
      </c>
      <c r="D28" s="3"/>
    </row>
    <row r="29" spans="1:4" x14ac:dyDescent="0.25">
      <c r="A29" s="2"/>
      <c r="B29" s="11" t="s">
        <v>41</v>
      </c>
      <c r="C29" s="7" t="s">
        <v>7</v>
      </c>
      <c r="D29" s="3"/>
    </row>
    <row r="30" spans="1:4" x14ac:dyDescent="0.25">
      <c r="A30" s="2"/>
      <c r="B30" s="11" t="s">
        <v>51</v>
      </c>
      <c r="C30" s="7" t="s">
        <v>7</v>
      </c>
      <c r="D30" s="3"/>
    </row>
    <row r="31" spans="1:4" x14ac:dyDescent="0.25">
      <c r="A31" s="2"/>
      <c r="B31" s="11" t="s">
        <v>52</v>
      </c>
      <c r="C31" s="7" t="s">
        <v>7</v>
      </c>
      <c r="D31" s="3"/>
    </row>
    <row r="32" spans="1:4" x14ac:dyDescent="0.25">
      <c r="A32" s="2"/>
      <c r="B32" s="11" t="s">
        <v>35</v>
      </c>
      <c r="C32" s="7" t="s">
        <v>7</v>
      </c>
      <c r="D32" s="3"/>
    </row>
    <row r="33" spans="1:4" ht="6.75" customHeight="1" x14ac:dyDescent="0.25">
      <c r="B33" s="12"/>
      <c r="C33" s="5"/>
    </row>
    <row r="34" spans="1:4" x14ac:dyDescent="0.25">
      <c r="A34" s="2"/>
      <c r="B34" s="11" t="s">
        <v>5</v>
      </c>
      <c r="C34" s="8" t="s">
        <v>7</v>
      </c>
      <c r="D34" s="3"/>
    </row>
    <row r="35" spans="1:4" x14ac:dyDescent="0.25">
      <c r="A35" s="2"/>
      <c r="B35" s="13" t="str">
        <f>IF(C34="ANO","Počet zpracovatelů:"," ")</f>
        <v xml:space="preserve"> </v>
      </c>
      <c r="C35" s="9"/>
      <c r="D35" s="3"/>
    </row>
    <row r="36" spans="1:4" ht="6.75" customHeight="1" x14ac:dyDescent="0.25">
      <c r="B36" s="12"/>
      <c r="C36" s="5">
        <v>3</v>
      </c>
    </row>
    <row r="37" spans="1:4" x14ac:dyDescent="0.25">
      <c r="B37" s="11" t="str">
        <f>IF(C35&gt;0,"ZPRACOVATEL 1"," ")</f>
        <v xml:space="preserve"> </v>
      </c>
      <c r="C37" s="5"/>
    </row>
    <row r="38" spans="1:4" x14ac:dyDescent="0.25">
      <c r="A38" s="2"/>
      <c r="B38" s="11" t="str">
        <f>IF(C35&gt;0,"Firma (název) zpracovatele:"," ")</f>
        <v xml:space="preserve"> </v>
      </c>
      <c r="C38" s="7" t="str">
        <f t="shared" ref="C38:C43" si="0">IF(B38=" "," ","")</f>
        <v xml:space="preserve"> </v>
      </c>
      <c r="D38" s="3"/>
    </row>
    <row r="39" spans="1:4" x14ac:dyDescent="0.25">
      <c r="A39" s="2"/>
      <c r="B39" s="11" t="str">
        <f>IF(C35&gt;0,"se sídlem:"," ")</f>
        <v xml:space="preserve"> </v>
      </c>
      <c r="C39" s="7" t="str">
        <f t="shared" si="0"/>
        <v xml:space="preserve"> </v>
      </c>
      <c r="D39" s="3"/>
    </row>
    <row r="40" spans="1:4" x14ac:dyDescent="0.25">
      <c r="A40" s="2"/>
      <c r="B40" s="11" t="str">
        <f>IF(C35&gt;0,"IČ:"," ")</f>
        <v xml:space="preserve"> </v>
      </c>
      <c r="C40" s="7" t="str">
        <f t="shared" si="0"/>
        <v xml:space="preserve"> </v>
      </c>
      <c r="D40" s="3"/>
    </row>
    <row r="41" spans="1:4" x14ac:dyDescent="0.25">
      <c r="A41" s="2"/>
      <c r="B41" s="11" t="str">
        <f>IF(C35&gt;0,"odpovědná osoba:"," ")</f>
        <v xml:space="preserve"> </v>
      </c>
      <c r="C41" s="7" t="str">
        <f t="shared" si="0"/>
        <v xml:space="preserve"> </v>
      </c>
      <c r="D41" s="3"/>
    </row>
    <row r="42" spans="1:4" x14ac:dyDescent="0.25">
      <c r="A42" s="2"/>
      <c r="B42" s="11" t="str">
        <f>IF(C35&gt;0,"e-mail:"," ")</f>
        <v xml:space="preserve"> </v>
      </c>
      <c r="C42" s="7" t="str">
        <f t="shared" si="0"/>
        <v xml:space="preserve"> </v>
      </c>
      <c r="D42" s="3"/>
    </row>
    <row r="43" spans="1:4" x14ac:dyDescent="0.25">
      <c r="A43" s="2"/>
      <c r="B43" s="11" t="str">
        <f>IF(C35&gt;0,"telefon:"," ")</f>
        <v xml:space="preserve"> </v>
      </c>
      <c r="C43" s="7" t="str">
        <f t="shared" si="0"/>
        <v xml:space="preserve"> </v>
      </c>
      <c r="D43" s="3"/>
    </row>
    <row r="44" spans="1:4" x14ac:dyDescent="0.25">
      <c r="A44" s="2"/>
      <c r="B44" s="11" t="str">
        <f>IF(C35&gt;0,"Smlouva o zpracování OÚ:"," ")</f>
        <v xml:space="preserve"> </v>
      </c>
      <c r="C44" s="7" t="s">
        <v>14</v>
      </c>
      <c r="D44" s="3"/>
    </row>
    <row r="45" spans="1:4" x14ac:dyDescent="0.25">
      <c r="A45" s="2"/>
      <c r="B45" s="11" t="str">
        <f>IF(AND(C35&gt;0,C44=Data!C5),"Právní předpis:"," ")</f>
        <v xml:space="preserve"> </v>
      </c>
      <c r="C45" s="7" t="str">
        <f>IF(B45=" "," ","")</f>
        <v xml:space="preserve"> </v>
      </c>
      <c r="D45" s="3"/>
    </row>
    <row r="46" spans="1:4" ht="6.75" customHeight="1" x14ac:dyDescent="0.25">
      <c r="B46" s="12"/>
      <c r="C46" s="5">
        <v>3</v>
      </c>
    </row>
    <row r="47" spans="1:4" x14ac:dyDescent="0.25">
      <c r="B47" s="11" t="str">
        <f>IF(C35&gt;1,"ZPRACOVATEL 2"," ")</f>
        <v xml:space="preserve"> </v>
      </c>
      <c r="C47" s="5"/>
    </row>
    <row r="48" spans="1:4" x14ac:dyDescent="0.25">
      <c r="A48" s="2"/>
      <c r="B48" s="11" t="str">
        <f>IF(C35&gt;1,"Firma (název) zpracovatele:"," ")</f>
        <v xml:space="preserve"> </v>
      </c>
      <c r="C48" s="7" t="str">
        <f t="shared" ref="C48:C53" si="1">IF(B48=" "," ","")</f>
        <v xml:space="preserve"> </v>
      </c>
      <c r="D48" s="3"/>
    </row>
    <row r="49" spans="1:4" x14ac:dyDescent="0.25">
      <c r="A49" s="2"/>
      <c r="B49" s="11" t="str">
        <f>IF(C35&gt;1,"se sídlem:"," ")</f>
        <v xml:space="preserve"> </v>
      </c>
      <c r="C49" s="7" t="str">
        <f t="shared" si="1"/>
        <v xml:space="preserve"> </v>
      </c>
      <c r="D49" s="3"/>
    </row>
    <row r="50" spans="1:4" x14ac:dyDescent="0.25">
      <c r="A50" s="2"/>
      <c r="B50" s="11" t="str">
        <f>IF(C35&gt;1,"IČ:"," ")</f>
        <v xml:space="preserve"> </v>
      </c>
      <c r="C50" s="7" t="str">
        <f t="shared" si="1"/>
        <v xml:space="preserve"> </v>
      </c>
      <c r="D50" s="3"/>
    </row>
    <row r="51" spans="1:4" x14ac:dyDescent="0.25">
      <c r="A51" s="2"/>
      <c r="B51" s="11" t="str">
        <f>IF(C35&gt;1,"odpovědná osoba:"," ")</f>
        <v xml:space="preserve"> </v>
      </c>
      <c r="C51" s="7" t="str">
        <f t="shared" si="1"/>
        <v xml:space="preserve"> </v>
      </c>
      <c r="D51" s="3"/>
    </row>
    <row r="52" spans="1:4" x14ac:dyDescent="0.25">
      <c r="A52" s="2"/>
      <c r="B52" s="11" t="str">
        <f>IF(C35&gt;1,"e-mail:"," ")</f>
        <v xml:space="preserve"> </v>
      </c>
      <c r="C52" s="7" t="str">
        <f t="shared" si="1"/>
        <v xml:space="preserve"> </v>
      </c>
      <c r="D52" s="3"/>
    </row>
    <row r="53" spans="1:4" x14ac:dyDescent="0.25">
      <c r="A53" s="2"/>
      <c r="B53" s="11" t="str">
        <f>IF(C35&gt;1,"telefon:"," ")</f>
        <v xml:space="preserve"> </v>
      </c>
      <c r="C53" s="7" t="str">
        <f t="shared" si="1"/>
        <v xml:space="preserve"> </v>
      </c>
      <c r="D53" s="3"/>
    </row>
    <row r="54" spans="1:4" x14ac:dyDescent="0.25">
      <c r="A54" s="2"/>
      <c r="B54" s="11" t="str">
        <f>IF(C35&gt;1,"Smlouva o zpracování OÚ:"," ")</f>
        <v xml:space="preserve"> </v>
      </c>
      <c r="C54" s="7" t="s">
        <v>14</v>
      </c>
      <c r="D54" s="3"/>
    </row>
    <row r="55" spans="1:4" x14ac:dyDescent="0.25">
      <c r="A55" s="2"/>
      <c r="B55" s="11" t="str">
        <f>IF(AND(C35&gt;1,C54=Data!C5),"Právní předpis:"," ")</f>
        <v xml:space="preserve"> </v>
      </c>
      <c r="C55" s="7" t="str">
        <f>IF(B55=" "," ","")</f>
        <v xml:space="preserve"> </v>
      </c>
      <c r="D55" s="3"/>
    </row>
    <row r="56" spans="1:4" ht="6.75" customHeight="1" x14ac:dyDescent="0.25">
      <c r="B56" s="12"/>
      <c r="C56" s="5">
        <v>3</v>
      </c>
    </row>
    <row r="57" spans="1:4" x14ac:dyDescent="0.25">
      <c r="B57" s="11" t="str">
        <f>IF(C35&gt;2,"ZPRACOVATEL 3"," ")</f>
        <v xml:space="preserve"> </v>
      </c>
      <c r="C57" s="5"/>
    </row>
    <row r="58" spans="1:4" x14ac:dyDescent="0.25">
      <c r="A58" s="2"/>
      <c r="B58" s="11" t="str">
        <f>IF(C35&gt;2,"Firma (název) zpracovatele:"," ")</f>
        <v xml:space="preserve"> </v>
      </c>
      <c r="C58" s="7" t="str">
        <f t="shared" ref="C58:C63" si="2">IF(B58=" "," ","")</f>
        <v xml:space="preserve"> </v>
      </c>
      <c r="D58" s="3"/>
    </row>
    <row r="59" spans="1:4" x14ac:dyDescent="0.25">
      <c r="A59" s="2"/>
      <c r="B59" s="11" t="str">
        <f>IF(C35&gt;2,"se sídlem:"," ")</f>
        <v xml:space="preserve"> </v>
      </c>
      <c r="C59" s="7" t="str">
        <f t="shared" si="2"/>
        <v xml:space="preserve"> </v>
      </c>
      <c r="D59" s="3"/>
    </row>
    <row r="60" spans="1:4" x14ac:dyDescent="0.25">
      <c r="A60" s="2"/>
      <c r="B60" s="11" t="str">
        <f>IF(C35&gt;2,"IČ:"," ")</f>
        <v xml:space="preserve"> </v>
      </c>
      <c r="C60" s="7" t="str">
        <f t="shared" si="2"/>
        <v xml:space="preserve"> </v>
      </c>
      <c r="D60" s="3"/>
    </row>
    <row r="61" spans="1:4" x14ac:dyDescent="0.25">
      <c r="A61" s="2"/>
      <c r="B61" s="11" t="str">
        <f>IF(C35&gt;2,"odpovědná osoba:"," ")</f>
        <v xml:space="preserve"> </v>
      </c>
      <c r="C61" s="7" t="str">
        <f t="shared" si="2"/>
        <v xml:space="preserve"> </v>
      </c>
      <c r="D61" s="3"/>
    </row>
    <row r="62" spans="1:4" x14ac:dyDescent="0.25">
      <c r="A62" s="2"/>
      <c r="B62" s="11" t="str">
        <f>IF(C35&gt;2,"e-mail:"," ")</f>
        <v xml:space="preserve"> </v>
      </c>
      <c r="C62" s="7" t="str">
        <f t="shared" si="2"/>
        <v xml:space="preserve"> </v>
      </c>
      <c r="D62" s="3"/>
    </row>
    <row r="63" spans="1:4" x14ac:dyDescent="0.25">
      <c r="A63" s="2"/>
      <c r="B63" s="11" t="str">
        <f>IF(C35&gt;2,"telefon:"," ")</f>
        <v xml:space="preserve"> </v>
      </c>
      <c r="C63" s="7" t="str">
        <f t="shared" si="2"/>
        <v xml:space="preserve"> </v>
      </c>
      <c r="D63" s="3"/>
    </row>
    <row r="64" spans="1:4" x14ac:dyDescent="0.25">
      <c r="A64" s="2"/>
      <c r="B64" s="11" t="str">
        <f>IF(C35&gt;2,"Smlouva o zpracování OÚ:"," ")</f>
        <v xml:space="preserve"> </v>
      </c>
      <c r="C64" s="7" t="s">
        <v>14</v>
      </c>
      <c r="D64" s="3"/>
    </row>
    <row r="65" spans="1:4" x14ac:dyDescent="0.25">
      <c r="A65" s="2"/>
      <c r="B65" s="11" t="str">
        <f>IF(AND(C35&gt;2,C64=Data!C5),"Právní předpis:"," ")</f>
        <v xml:space="preserve"> </v>
      </c>
      <c r="C65" s="7" t="str">
        <f>IF(B65=" "," ","")</f>
        <v xml:space="preserve"> </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14</v>
      </c>
      <c r="D74" s="3"/>
    </row>
    <row r="75" spans="1:4" x14ac:dyDescent="0.25">
      <c r="A75" s="2"/>
      <c r="B75" s="11" t="str">
        <f>IF(AND(C35&gt;3,C74=Data!C35),"Právní předpis:"," ")</f>
        <v xml:space="preserve"> </v>
      </c>
      <c r="C75" s="7" t="str">
        <f>IF(B75=" "," ","")</f>
        <v xml:space="preserve"> </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14</v>
      </c>
      <c r="D84" s="3"/>
    </row>
    <row r="85" spans="1:4" x14ac:dyDescent="0.25">
      <c r="A85" s="2"/>
      <c r="B85" s="11" t="str">
        <f>IF(AND(C35&gt;4,C84=Data!C45),"Právní předpis:"," ")</f>
        <v xml:space="preserve"> </v>
      </c>
      <c r="C85" s="7" t="str">
        <f>IF(B85=" "," ","")</f>
        <v xml:space="preserve"> </v>
      </c>
      <c r="D85" s="3"/>
    </row>
  </sheetData>
  <conditionalFormatting sqref="B38">
    <cfRule type="cellIs" dxfId="334" priority="84" operator="equal">
      <formula>" "</formula>
    </cfRule>
  </conditionalFormatting>
  <conditionalFormatting sqref="B40:C45 B39">
    <cfRule type="cellIs" dxfId="333" priority="83" operator="equal">
      <formula>" "</formula>
    </cfRule>
  </conditionalFormatting>
  <conditionalFormatting sqref="B35">
    <cfRule type="cellIs" dxfId="332" priority="82" operator="equal">
      <formula>" "</formula>
    </cfRule>
  </conditionalFormatting>
  <conditionalFormatting sqref="B37">
    <cfRule type="cellIs" dxfId="331" priority="81" operator="equal">
      <formula>" "</formula>
    </cfRule>
  </conditionalFormatting>
  <conditionalFormatting sqref="C40:C45">
    <cfRule type="cellIs" dxfId="330" priority="75" operator="equal">
      <formula>" "</formula>
    </cfRule>
    <cfRule type="cellIs" dxfId="329" priority="80" operator="equal">
      <formula>" "</formula>
    </cfRule>
  </conditionalFormatting>
  <conditionalFormatting sqref="C40">
    <cfRule type="cellIs" dxfId="328" priority="79" operator="equal">
      <formula>" "</formula>
    </cfRule>
  </conditionalFormatting>
  <conditionalFormatting sqref="C41">
    <cfRule type="cellIs" dxfId="327" priority="78" operator="equal">
      <formula>" "</formula>
    </cfRule>
  </conditionalFormatting>
  <conditionalFormatting sqref="C42">
    <cfRule type="cellIs" dxfId="326" priority="77" operator="equal">
      <formula>" "</formula>
    </cfRule>
  </conditionalFormatting>
  <conditionalFormatting sqref="C43">
    <cfRule type="cellIs" dxfId="325" priority="76" operator="equal">
      <formula>" "</formula>
    </cfRule>
  </conditionalFormatting>
  <conditionalFormatting sqref="C35">
    <cfRule type="expression" dxfId="324" priority="74">
      <formula>$B$35="Počet zpracovatelů:"</formula>
    </cfRule>
  </conditionalFormatting>
  <conditionalFormatting sqref="C44">
    <cfRule type="expression" dxfId="323" priority="73">
      <formula>$B$44="Smlouva o zpracování OÚ:"</formula>
    </cfRule>
  </conditionalFormatting>
  <conditionalFormatting sqref="B48:C48">
    <cfRule type="cellIs" dxfId="322" priority="72" operator="equal">
      <formula>" "</formula>
    </cfRule>
  </conditionalFormatting>
  <conditionalFormatting sqref="B49:C53 B55:C55 B54">
    <cfRule type="cellIs" dxfId="321" priority="71" operator="equal">
      <formula>" "</formula>
    </cfRule>
  </conditionalFormatting>
  <conditionalFormatting sqref="B47">
    <cfRule type="cellIs" dxfId="320" priority="70" operator="equal">
      <formula>" "</formula>
    </cfRule>
  </conditionalFormatting>
  <conditionalFormatting sqref="C48:C53 C55">
    <cfRule type="cellIs" dxfId="319" priority="63" operator="equal">
      <formula>" "</formula>
    </cfRule>
    <cfRule type="cellIs" dxfId="318" priority="69" operator="equal">
      <formula>" "</formula>
    </cfRule>
  </conditionalFormatting>
  <conditionalFormatting sqref="C49">
    <cfRule type="cellIs" dxfId="317" priority="68" operator="equal">
      <formula>" "</formula>
    </cfRule>
  </conditionalFormatting>
  <conditionalFormatting sqref="C50">
    <cfRule type="cellIs" dxfId="316" priority="67" operator="equal">
      <formula>" "</formula>
    </cfRule>
  </conditionalFormatting>
  <conditionalFormatting sqref="C51">
    <cfRule type="cellIs" dxfId="315" priority="66" operator="equal">
      <formula>" "</formula>
    </cfRule>
  </conditionalFormatting>
  <conditionalFormatting sqref="C52">
    <cfRule type="cellIs" dxfId="314" priority="65" operator="equal">
      <formula>" "</formula>
    </cfRule>
  </conditionalFormatting>
  <conditionalFormatting sqref="C53">
    <cfRule type="cellIs" dxfId="313" priority="64" operator="equal">
      <formula>" "</formula>
    </cfRule>
  </conditionalFormatting>
  <conditionalFormatting sqref="B58:C58">
    <cfRule type="cellIs" dxfId="312" priority="62" operator="equal">
      <formula>" "</formula>
    </cfRule>
  </conditionalFormatting>
  <conditionalFormatting sqref="B59:C65">
    <cfRule type="cellIs" dxfId="311" priority="61" operator="equal">
      <formula>" "</formula>
    </cfRule>
  </conditionalFormatting>
  <conditionalFormatting sqref="B57">
    <cfRule type="cellIs" dxfId="310" priority="60" operator="equal">
      <formula>" "</formula>
    </cfRule>
  </conditionalFormatting>
  <conditionalFormatting sqref="C58:C65">
    <cfRule type="cellIs" dxfId="309" priority="53" operator="equal">
      <formula>" "</formula>
    </cfRule>
    <cfRule type="cellIs" dxfId="308" priority="59" operator="equal">
      <formula>" "</formula>
    </cfRule>
  </conditionalFormatting>
  <conditionalFormatting sqref="C59">
    <cfRule type="cellIs" dxfId="307" priority="58" operator="equal">
      <formula>" "</formula>
    </cfRule>
  </conditionalFormatting>
  <conditionalFormatting sqref="C60">
    <cfRule type="cellIs" dxfId="306" priority="57" operator="equal">
      <formula>" "</formula>
    </cfRule>
  </conditionalFormatting>
  <conditionalFormatting sqref="C61">
    <cfRule type="cellIs" dxfId="305" priority="56" operator="equal">
      <formula>" "</formula>
    </cfRule>
  </conditionalFormatting>
  <conditionalFormatting sqref="C62">
    <cfRule type="cellIs" dxfId="304" priority="55" operator="equal">
      <formula>" "</formula>
    </cfRule>
  </conditionalFormatting>
  <conditionalFormatting sqref="C63">
    <cfRule type="cellIs" dxfId="303" priority="54" operator="equal">
      <formula>" "</formula>
    </cfRule>
  </conditionalFormatting>
  <conditionalFormatting sqref="C64">
    <cfRule type="expression" dxfId="302" priority="52">
      <formula>$B$64="Smlouva o zpracování OÚ:"</formula>
    </cfRule>
  </conditionalFormatting>
  <conditionalFormatting sqref="B68:C68">
    <cfRule type="cellIs" dxfId="301" priority="51" operator="equal">
      <formula>" "</formula>
    </cfRule>
  </conditionalFormatting>
  <conditionalFormatting sqref="B69:C75">
    <cfRule type="cellIs" dxfId="300" priority="50" operator="equal">
      <formula>" "</formula>
    </cfRule>
  </conditionalFormatting>
  <conditionalFormatting sqref="B67">
    <cfRule type="cellIs" dxfId="299" priority="49" operator="equal">
      <formula>" "</formula>
    </cfRule>
  </conditionalFormatting>
  <conditionalFormatting sqref="C68:C75">
    <cfRule type="cellIs" dxfId="298" priority="42" operator="equal">
      <formula>" "</formula>
    </cfRule>
    <cfRule type="cellIs" dxfId="297" priority="48" operator="equal">
      <formula>" "</formula>
    </cfRule>
  </conditionalFormatting>
  <conditionalFormatting sqref="C69">
    <cfRule type="cellIs" dxfId="296" priority="47" operator="equal">
      <formula>" "</formula>
    </cfRule>
  </conditionalFormatting>
  <conditionalFormatting sqref="C70">
    <cfRule type="cellIs" dxfId="295" priority="46" operator="equal">
      <formula>" "</formula>
    </cfRule>
  </conditionalFormatting>
  <conditionalFormatting sqref="C71">
    <cfRule type="cellIs" dxfId="294" priority="45" operator="equal">
      <formula>" "</formula>
    </cfRule>
  </conditionalFormatting>
  <conditionalFormatting sqref="C72">
    <cfRule type="cellIs" dxfId="293" priority="44" operator="equal">
      <formula>" "</formula>
    </cfRule>
  </conditionalFormatting>
  <conditionalFormatting sqref="C73">
    <cfRule type="cellIs" dxfId="292" priority="43" operator="equal">
      <formula>" "</formula>
    </cfRule>
  </conditionalFormatting>
  <conditionalFormatting sqref="C74">
    <cfRule type="expression" dxfId="291" priority="41">
      <formula>$B$74="Smlouva o zpracování OÚ:"</formula>
    </cfRule>
  </conditionalFormatting>
  <conditionalFormatting sqref="B78:C78">
    <cfRule type="cellIs" dxfId="290" priority="40" operator="equal">
      <formula>" "</formula>
    </cfRule>
  </conditionalFormatting>
  <conditionalFormatting sqref="B79:C85">
    <cfRule type="cellIs" dxfId="289" priority="39" operator="equal">
      <formula>" "</formula>
    </cfRule>
  </conditionalFormatting>
  <conditionalFormatting sqref="B77">
    <cfRule type="cellIs" dxfId="288" priority="38" operator="equal">
      <formula>" "</formula>
    </cfRule>
  </conditionalFormatting>
  <conditionalFormatting sqref="C78:C85">
    <cfRule type="cellIs" dxfId="287" priority="31" operator="equal">
      <formula>" "</formula>
    </cfRule>
    <cfRule type="cellIs" dxfId="286" priority="37" operator="equal">
      <formula>" "</formula>
    </cfRule>
  </conditionalFormatting>
  <conditionalFormatting sqref="C79">
    <cfRule type="cellIs" dxfId="285" priority="36" operator="equal">
      <formula>" "</formula>
    </cfRule>
  </conditionalFormatting>
  <conditionalFormatting sqref="C80">
    <cfRule type="cellIs" dxfId="284" priority="35" operator="equal">
      <formula>" "</formula>
    </cfRule>
  </conditionalFormatting>
  <conditionalFormatting sqref="C81">
    <cfRule type="cellIs" dxfId="283" priority="34" operator="equal">
      <formula>" "</formula>
    </cfRule>
  </conditionalFormatting>
  <conditionalFormatting sqref="C82">
    <cfRule type="cellIs" dxfId="282" priority="33" operator="equal">
      <formula>" "</formula>
    </cfRule>
  </conditionalFormatting>
  <conditionalFormatting sqref="C83">
    <cfRule type="cellIs" dxfId="281" priority="32" operator="equal">
      <formula>" "</formula>
    </cfRule>
  </conditionalFormatting>
  <conditionalFormatting sqref="C84">
    <cfRule type="expression" dxfId="280" priority="30">
      <formula>$B$84="Smlouva o zpracování OÚ:"</formula>
    </cfRule>
  </conditionalFormatting>
  <conditionalFormatting sqref="C54">
    <cfRule type="cellIs" dxfId="279" priority="29" operator="equal">
      <formula>" "</formula>
    </cfRule>
  </conditionalFormatting>
  <conditionalFormatting sqref="C54">
    <cfRule type="cellIs" dxfId="278" priority="27" operator="equal">
      <formula>" "</formula>
    </cfRule>
    <cfRule type="cellIs" dxfId="277" priority="28" operator="equal">
      <formula>" "</formula>
    </cfRule>
  </conditionalFormatting>
  <conditionalFormatting sqref="C54">
    <cfRule type="expression" dxfId="276" priority="26">
      <formula>$B$54="Smlouva o zpracování OÚ:"</formula>
    </cfRule>
  </conditionalFormatting>
  <conditionalFormatting sqref="C38">
    <cfRule type="cellIs" dxfId="275" priority="25" operator="equal">
      <formula>" "</formula>
    </cfRule>
  </conditionalFormatting>
  <conditionalFormatting sqref="C39">
    <cfRule type="cellIs" dxfId="274" priority="24" operator="equal">
      <formula>" "</formula>
    </cfRule>
  </conditionalFormatting>
  <conditionalFormatting sqref="C38:C39">
    <cfRule type="cellIs" dxfId="273" priority="21" operator="equal">
      <formula>" "</formula>
    </cfRule>
    <cfRule type="cellIs" dxfId="272" priority="23" operator="equal">
      <formula>" "</formula>
    </cfRule>
  </conditionalFormatting>
  <conditionalFormatting sqref="C39">
    <cfRule type="cellIs" dxfId="271" priority="22" operator="equal">
      <formula>" "</formula>
    </cfRule>
  </conditionalFormatting>
  <conditionalFormatting sqref="C22">
    <cfRule type="cellIs" dxfId="270" priority="19" operator="equal">
      <formula>"NEVÍM"</formula>
    </cfRule>
    <cfRule type="cellIs" dxfId="269" priority="20" operator="equal">
      <formula>"ANO"</formula>
    </cfRule>
  </conditionalFormatting>
  <conditionalFormatting sqref="C20">
    <cfRule type="expression" dxfId="268" priority="18">
      <formula>$B$20="      - jejich druh:"</formula>
    </cfRule>
  </conditionalFormatting>
  <conditionalFormatting sqref="C19">
    <cfRule type="cellIs" dxfId="267" priority="16" operator="equal">
      <formula>"NEVÍM"</formula>
    </cfRule>
  </conditionalFormatting>
  <conditionalFormatting sqref="C32">
    <cfRule type="cellIs" dxfId="266" priority="14" operator="equal">
      <formula>"NEVÍM"</formula>
    </cfRule>
    <cfRule type="cellIs" dxfId="265" priority="15" operator="equal">
      <formula>"ANO"</formula>
    </cfRule>
  </conditionalFormatting>
  <conditionalFormatting sqref="C29">
    <cfRule type="cellIs" dxfId="264" priority="12" operator="equal">
      <formula>"NEVÍM"</formula>
    </cfRule>
    <cfRule type="cellIs" dxfId="263" priority="13" operator="equal">
      <formula>"ANO"</formula>
    </cfRule>
  </conditionalFormatting>
  <conditionalFormatting sqref="C31">
    <cfRule type="expression" dxfId="262" priority="2">
      <formula>$C$30="NE"</formula>
    </cfRule>
  </conditionalFormatting>
  <conditionalFormatting sqref="B31">
    <cfRule type="expression" dxfId="261"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78D77BCC-A7AB-4337-8FBE-990EA41E9464}">
            <xm:f>Data!$G$4</xm:f>
            <x14:dxf>
              <fill>
                <patternFill>
                  <bgColor rgb="FFFF0000"/>
                </patternFill>
              </fill>
            </x14:dxf>
          </x14:cfRule>
          <x14:cfRule type="cellIs" priority="11" operator="equal" id="{1B258735-112D-4A1C-B1A5-33F56855A393}">
            <xm:f>Data!$G$3</xm:f>
            <x14:dxf>
              <fill>
                <patternFill>
                  <bgColor rgb="FFFF0000"/>
                </patternFill>
              </fill>
            </x14:dxf>
          </x14:cfRule>
          <xm:sqref>C25</xm:sqref>
        </x14:conditionalFormatting>
        <x14:conditionalFormatting xmlns:xm="http://schemas.microsoft.com/office/excel/2006/main">
          <x14:cfRule type="cellIs" priority="6" operator="equal" id="{FA7C6262-8528-4D5F-B354-E74AEB6D6942}">
            <xm:f>Data!$H$5</xm:f>
            <x14:dxf>
              <fill>
                <patternFill>
                  <bgColor rgb="FFFF0000"/>
                </patternFill>
              </fill>
            </x14:dxf>
          </x14:cfRule>
          <x14:cfRule type="cellIs" priority="7" operator="equal" id="{429C5297-0313-4481-A52E-FB4FA8484698}">
            <xm:f>Data!$H$4</xm:f>
            <x14:dxf>
              <fill>
                <patternFill>
                  <bgColor rgb="FFFF0000"/>
                </patternFill>
              </fill>
            </x14:dxf>
          </x14:cfRule>
          <x14:cfRule type="cellIs" priority="8" operator="equal" id="{61B3A5D3-D2C4-429E-9453-DCCED600052B}">
            <xm:f>Data!$H$3</xm:f>
            <x14:dxf>
              <fill>
                <patternFill>
                  <bgColor rgb="FFFF0000"/>
                </patternFill>
              </fill>
            </x14:dxf>
          </x14:cfRule>
          <x14:cfRule type="cellIs" priority="9" operator="equal" id="{326CD68F-0227-4944-A5F9-72870AF41155}">
            <xm:f>Data!$H$2</xm:f>
            <x14:dxf>
              <fill>
                <patternFill>
                  <bgColor rgb="FFFF0000"/>
                </patternFill>
              </fill>
            </x14:dxf>
          </x14:cfRule>
          <xm:sqref>C16</xm:sqref>
        </x14:conditionalFormatting>
        <x14:conditionalFormatting xmlns:xm="http://schemas.microsoft.com/office/excel/2006/main">
          <x14:cfRule type="cellIs" priority="5" operator="equal" id="{697A32F0-98AA-4D08-AF75-ECA50F960748}">
            <xm:f>Data!$B$3</xm:f>
            <x14:dxf>
              <fill>
                <patternFill>
                  <bgColor rgb="FFFF0000"/>
                </patternFill>
              </fill>
            </x14:dxf>
          </x14:cfRule>
          <xm:sqref>C30</xm:sqref>
        </x14:conditionalFormatting>
        <x14:conditionalFormatting xmlns:xm="http://schemas.microsoft.com/office/excel/2006/main">
          <x14:cfRule type="cellIs" priority="3" operator="equal" id="{AA9EC84F-C459-4179-ADBA-2F5B274F7B4C}">
            <xm:f>Data!$B$3</xm:f>
            <x14:dxf>
              <fill>
                <patternFill>
                  <bgColor rgb="FFFF0000"/>
                </patternFill>
              </fill>
            </x14:dxf>
          </x14:cfRule>
          <x14:cfRule type="cellIs" priority="4" operator="equal" id="{611ADA03-E03D-4011-8071-02F21E508D99}">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F9" sqref="E9:F9"/>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60</v>
      </c>
      <c r="D2" s="3"/>
    </row>
    <row r="3" spans="1:4" x14ac:dyDescent="0.25">
      <c r="A3" s="2"/>
      <c r="B3" s="11" t="s">
        <v>9</v>
      </c>
      <c r="C3" s="6">
        <v>5</v>
      </c>
      <c r="D3" s="3"/>
    </row>
    <row r="4" spans="1:4" x14ac:dyDescent="0.25">
      <c r="A4" s="2"/>
      <c r="B4" s="11" t="s">
        <v>3</v>
      </c>
      <c r="C4" s="7" t="s">
        <v>53</v>
      </c>
      <c r="D4" s="3"/>
    </row>
    <row r="5" spans="1:4" x14ac:dyDescent="0.25">
      <c r="A5" s="2"/>
      <c r="B5" s="11" t="s">
        <v>4</v>
      </c>
      <c r="C5" s="7"/>
      <c r="D5" s="3"/>
    </row>
    <row r="6" spans="1:4" x14ac:dyDescent="0.25">
      <c r="A6" s="2"/>
      <c r="B6" s="11" t="s">
        <v>22</v>
      </c>
      <c r="C6" s="7" t="s">
        <v>72</v>
      </c>
      <c r="D6" s="3"/>
    </row>
    <row r="7" spans="1:4" x14ac:dyDescent="0.25">
      <c r="A7" s="2"/>
      <c r="B7" s="11" t="s">
        <v>23</v>
      </c>
      <c r="C7" s="20" t="s">
        <v>73</v>
      </c>
      <c r="D7" s="3"/>
    </row>
    <row r="8" spans="1:4" x14ac:dyDescent="0.25">
      <c r="A8" s="2"/>
      <c r="B8" s="11" t="s">
        <v>24</v>
      </c>
      <c r="C8" s="18" t="s">
        <v>74</v>
      </c>
      <c r="D8" s="3"/>
    </row>
    <row r="9" spans="1:4" ht="30" x14ac:dyDescent="0.25">
      <c r="A9" s="2"/>
      <c r="B9" s="11" t="s">
        <v>33</v>
      </c>
      <c r="C9" s="7" t="s">
        <v>86</v>
      </c>
      <c r="D9" s="3"/>
    </row>
    <row r="10" spans="1:4" x14ac:dyDescent="0.25">
      <c r="A10" s="2"/>
      <c r="B10" s="11" t="s">
        <v>34</v>
      </c>
      <c r="C10" s="7" t="s">
        <v>58</v>
      </c>
      <c r="D10" s="3"/>
    </row>
    <row r="11" spans="1:4" x14ac:dyDescent="0.25">
      <c r="B11" s="12"/>
      <c r="C11" s="5"/>
    </row>
    <row r="12" spans="1:4" x14ac:dyDescent="0.25">
      <c r="A12" s="2"/>
      <c r="B12" s="11" t="s">
        <v>17</v>
      </c>
      <c r="C12" s="21" t="s">
        <v>104</v>
      </c>
      <c r="D12" s="3"/>
    </row>
    <row r="13" spans="1:4" x14ac:dyDescent="0.25">
      <c r="A13" s="2"/>
      <c r="B13" s="11" t="s">
        <v>21</v>
      </c>
      <c r="C13" s="7"/>
      <c r="D13" s="3"/>
    </row>
    <row r="14" spans="1:4" x14ac:dyDescent="0.25">
      <c r="A14" s="2"/>
      <c r="B14" s="11" t="s">
        <v>29</v>
      </c>
      <c r="C14" s="7" t="s">
        <v>82</v>
      </c>
      <c r="D14" s="3"/>
    </row>
    <row r="15" spans="1:4" x14ac:dyDescent="0.25">
      <c r="A15" s="2"/>
      <c r="B15" s="11" t="s">
        <v>25</v>
      </c>
      <c r="C15" s="7" t="s">
        <v>28</v>
      </c>
      <c r="D15" s="3"/>
    </row>
    <row r="16" spans="1:4" x14ac:dyDescent="0.25">
      <c r="A16" s="2"/>
      <c r="B16" s="11" t="s">
        <v>45</v>
      </c>
      <c r="C16" s="7" t="s">
        <v>7</v>
      </c>
      <c r="D16" s="3"/>
    </row>
    <row r="17" spans="1:4" ht="45" x14ac:dyDescent="0.25">
      <c r="A17" s="2"/>
      <c r="B17" s="11" t="s">
        <v>18</v>
      </c>
      <c r="C17" s="7" t="s">
        <v>83</v>
      </c>
      <c r="D17" s="3"/>
    </row>
    <row r="18" spans="1:4" x14ac:dyDescent="0.25">
      <c r="A18" s="2"/>
      <c r="B18" s="11" t="s">
        <v>36</v>
      </c>
      <c r="C18" s="7" t="s">
        <v>84</v>
      </c>
      <c r="D18" s="3"/>
    </row>
    <row r="19" spans="1:4" x14ac:dyDescent="0.25">
      <c r="A19" s="2"/>
      <c r="B19" s="11" t="s">
        <v>19</v>
      </c>
      <c r="C19" s="7" t="s">
        <v>7</v>
      </c>
      <c r="D19" s="3"/>
    </row>
    <row r="20" spans="1:4" x14ac:dyDescent="0.25">
      <c r="A20" s="2"/>
      <c r="B20" s="11" t="str">
        <f>IF(C19="ANO","      - jejich druh:","")</f>
        <v/>
      </c>
      <c r="C20" s="5" t="s">
        <v>61</v>
      </c>
      <c r="D20" s="3"/>
    </row>
    <row r="21" spans="1:4" x14ac:dyDescent="0.25">
      <c r="A21" s="2"/>
      <c r="B21" s="11" t="str">
        <f>IF(C19="ANO","      - zákonnost zpracování:","")</f>
        <v/>
      </c>
      <c r="C21" s="5" t="s">
        <v>70</v>
      </c>
      <c r="D21" s="3"/>
    </row>
    <row r="22" spans="1:4" x14ac:dyDescent="0.25">
      <c r="A22" s="2"/>
      <c r="B22" s="11" t="s">
        <v>20</v>
      </c>
      <c r="C22" s="7" t="s">
        <v>7</v>
      </c>
      <c r="D22" s="3"/>
    </row>
    <row r="23" spans="1:4" x14ac:dyDescent="0.25">
      <c r="A23" s="2"/>
      <c r="B23" s="16" t="s">
        <v>37</v>
      </c>
      <c r="C23" s="7" t="s">
        <v>65</v>
      </c>
      <c r="D23" s="3"/>
    </row>
    <row r="24" spans="1:4" x14ac:dyDescent="0.25">
      <c r="A24" s="2"/>
      <c r="B24" s="16" t="s">
        <v>38</v>
      </c>
      <c r="C24" s="7" t="s">
        <v>62</v>
      </c>
      <c r="D24" s="3"/>
    </row>
    <row r="25" spans="1:4" x14ac:dyDescent="0.25">
      <c r="A25" s="2"/>
      <c r="B25" s="16" t="s">
        <v>42</v>
      </c>
      <c r="C25" s="7" t="s">
        <v>7</v>
      </c>
      <c r="D25" s="3"/>
    </row>
    <row r="26" spans="1:4" x14ac:dyDescent="0.25">
      <c r="A26" s="2"/>
      <c r="B26" s="16" t="s">
        <v>49</v>
      </c>
      <c r="C26" s="7" t="s">
        <v>85</v>
      </c>
      <c r="D26" s="3"/>
    </row>
    <row r="27" spans="1:4" x14ac:dyDescent="0.25">
      <c r="A27" s="2"/>
      <c r="B27" s="11" t="s">
        <v>50</v>
      </c>
      <c r="C27" s="7" t="s">
        <v>68</v>
      </c>
      <c r="D27" s="3"/>
    </row>
    <row r="28" spans="1:4" ht="30" x14ac:dyDescent="0.25">
      <c r="A28" s="2"/>
      <c r="B28" s="11" t="s">
        <v>40</v>
      </c>
      <c r="C28" s="7" t="s">
        <v>71</v>
      </c>
      <c r="D28" s="3"/>
    </row>
    <row r="29" spans="1:4" x14ac:dyDescent="0.25">
      <c r="A29" s="2"/>
      <c r="B29" s="11" t="s">
        <v>41</v>
      </c>
      <c r="C29" s="7" t="s">
        <v>7</v>
      </c>
      <c r="D29" s="3"/>
    </row>
    <row r="30" spans="1:4" x14ac:dyDescent="0.25">
      <c r="A30" s="2"/>
      <c r="B30" s="11" t="s">
        <v>51</v>
      </c>
      <c r="C30" s="7" t="s">
        <v>7</v>
      </c>
      <c r="D30" s="3"/>
    </row>
    <row r="31" spans="1:4" x14ac:dyDescent="0.25">
      <c r="A31" s="2"/>
      <c r="B31" s="11" t="s">
        <v>52</v>
      </c>
      <c r="C31" s="7" t="s">
        <v>7</v>
      </c>
      <c r="D31" s="3"/>
    </row>
    <row r="32" spans="1:4" x14ac:dyDescent="0.25">
      <c r="A32" s="2"/>
      <c r="B32" s="11" t="s">
        <v>35</v>
      </c>
      <c r="C32" s="7" t="s">
        <v>7</v>
      </c>
      <c r="D32" s="3"/>
    </row>
    <row r="33" spans="1:4" ht="6.75" customHeight="1" x14ac:dyDescent="0.25">
      <c r="B33" s="12"/>
      <c r="C33" s="5"/>
    </row>
    <row r="34" spans="1:4" x14ac:dyDescent="0.25">
      <c r="A34" s="2"/>
      <c r="B34" s="11" t="s">
        <v>5</v>
      </c>
      <c r="C34" s="8" t="s">
        <v>7</v>
      </c>
      <c r="D34" s="3"/>
    </row>
    <row r="35" spans="1:4" x14ac:dyDescent="0.25">
      <c r="A35" s="2"/>
      <c r="B35" s="13" t="str">
        <f>IF(C34="ANO","Počet zpracovatelů:"," ")</f>
        <v xml:space="preserve"> </v>
      </c>
      <c r="C35" s="9"/>
      <c r="D35" s="3"/>
    </row>
    <row r="36" spans="1:4" ht="6.75" customHeight="1" x14ac:dyDescent="0.25">
      <c r="B36" s="12"/>
      <c r="C36" s="5">
        <v>3</v>
      </c>
    </row>
    <row r="37" spans="1:4" x14ac:dyDescent="0.25">
      <c r="B37" s="11" t="str">
        <f>IF(C35&gt;0,"ZPRACOVATEL 1"," ")</f>
        <v xml:space="preserve"> </v>
      </c>
      <c r="C37" s="5"/>
    </row>
    <row r="38" spans="1:4" x14ac:dyDescent="0.25">
      <c r="A38" s="2"/>
      <c r="B38" s="11" t="str">
        <f>IF(C35&gt;0,"Firma (název) zpracovatele:"," ")</f>
        <v xml:space="preserve"> </v>
      </c>
      <c r="C38" s="7" t="str">
        <f t="shared" ref="C38:C43" si="0">IF(B38=" "," ","")</f>
        <v xml:space="preserve"> </v>
      </c>
      <c r="D38" s="3"/>
    </row>
    <row r="39" spans="1:4" x14ac:dyDescent="0.25">
      <c r="A39" s="2"/>
      <c r="B39" s="11" t="str">
        <f>IF(C35&gt;0,"se sídlem:"," ")</f>
        <v xml:space="preserve"> </v>
      </c>
      <c r="C39" s="7" t="str">
        <f t="shared" si="0"/>
        <v xml:space="preserve"> </v>
      </c>
      <c r="D39" s="3"/>
    </row>
    <row r="40" spans="1:4" x14ac:dyDescent="0.25">
      <c r="A40" s="2"/>
      <c r="B40" s="11" t="str">
        <f>IF(C35&gt;0,"IČ:"," ")</f>
        <v xml:space="preserve"> </v>
      </c>
      <c r="C40" s="7" t="str">
        <f t="shared" si="0"/>
        <v xml:space="preserve"> </v>
      </c>
      <c r="D40" s="3"/>
    </row>
    <row r="41" spans="1:4" x14ac:dyDescent="0.25">
      <c r="A41" s="2"/>
      <c r="B41" s="11" t="str">
        <f>IF(C35&gt;0,"odpovědná osoba:"," ")</f>
        <v xml:space="preserve"> </v>
      </c>
      <c r="C41" s="7" t="str">
        <f t="shared" si="0"/>
        <v xml:space="preserve"> </v>
      </c>
      <c r="D41" s="3"/>
    </row>
    <row r="42" spans="1:4" x14ac:dyDescent="0.25">
      <c r="A42" s="2"/>
      <c r="B42" s="11" t="str">
        <f>IF(C35&gt;0,"e-mail:"," ")</f>
        <v xml:space="preserve"> </v>
      </c>
      <c r="C42" s="7" t="str">
        <f t="shared" si="0"/>
        <v xml:space="preserve"> </v>
      </c>
      <c r="D42" s="3"/>
    </row>
    <row r="43" spans="1:4" x14ac:dyDescent="0.25">
      <c r="A43" s="2"/>
      <c r="B43" s="11" t="str">
        <f>IF(C35&gt;0,"telefon:"," ")</f>
        <v xml:space="preserve"> </v>
      </c>
      <c r="C43" s="7" t="str">
        <f t="shared" si="0"/>
        <v xml:space="preserve"> </v>
      </c>
      <c r="D43" s="3"/>
    </row>
    <row r="44" spans="1:4" x14ac:dyDescent="0.25">
      <c r="A44" s="2"/>
      <c r="B44" s="11" t="str">
        <f>IF(C35&gt;0,"Smlouva o zpracování OÚ:"," ")</f>
        <v xml:space="preserve"> </v>
      </c>
      <c r="C44" s="7" t="s">
        <v>14</v>
      </c>
      <c r="D44" s="3"/>
    </row>
    <row r="45" spans="1:4" x14ac:dyDescent="0.25">
      <c r="A45" s="2"/>
      <c r="B45" s="11" t="str">
        <f>IF(AND(C35&gt;0,C44=Data!C5),"Právní předpis:"," ")</f>
        <v xml:space="preserve"> </v>
      </c>
      <c r="C45" s="7" t="str">
        <f>IF(B45=" "," ","")</f>
        <v xml:space="preserve"> </v>
      </c>
      <c r="D45" s="3"/>
    </row>
    <row r="46" spans="1:4" ht="6.75" customHeight="1" x14ac:dyDescent="0.25">
      <c r="B46" s="12"/>
      <c r="C46" s="5">
        <v>3</v>
      </c>
    </row>
    <row r="47" spans="1:4" x14ac:dyDescent="0.25">
      <c r="B47" s="11" t="str">
        <f>IF(C35&gt;1,"ZPRACOVATEL 2"," ")</f>
        <v xml:space="preserve"> </v>
      </c>
      <c r="C47" s="5"/>
    </row>
    <row r="48" spans="1:4" x14ac:dyDescent="0.25">
      <c r="A48" s="2"/>
      <c r="B48" s="11" t="str">
        <f>IF(C35&gt;1,"Firma (název) zpracovatele:"," ")</f>
        <v xml:space="preserve"> </v>
      </c>
      <c r="C48" s="7" t="str">
        <f t="shared" ref="C48:C53" si="1">IF(B48=" "," ","")</f>
        <v xml:space="preserve"> </v>
      </c>
      <c r="D48" s="3"/>
    </row>
    <row r="49" spans="1:4" x14ac:dyDescent="0.25">
      <c r="A49" s="2"/>
      <c r="B49" s="11" t="str">
        <f>IF(C35&gt;1,"se sídlem:"," ")</f>
        <v xml:space="preserve"> </v>
      </c>
      <c r="C49" s="7" t="str">
        <f t="shared" si="1"/>
        <v xml:space="preserve"> </v>
      </c>
      <c r="D49" s="3"/>
    </row>
    <row r="50" spans="1:4" x14ac:dyDescent="0.25">
      <c r="A50" s="2"/>
      <c r="B50" s="11" t="str">
        <f>IF(C35&gt;1,"IČ:"," ")</f>
        <v xml:space="preserve"> </v>
      </c>
      <c r="C50" s="7" t="str">
        <f t="shared" si="1"/>
        <v xml:space="preserve"> </v>
      </c>
      <c r="D50" s="3"/>
    </row>
    <row r="51" spans="1:4" x14ac:dyDescent="0.25">
      <c r="A51" s="2"/>
      <c r="B51" s="11" t="str">
        <f>IF(C35&gt;1,"odpovědná osoba:"," ")</f>
        <v xml:space="preserve"> </v>
      </c>
      <c r="C51" s="7" t="str">
        <f t="shared" si="1"/>
        <v xml:space="preserve"> </v>
      </c>
      <c r="D51" s="3"/>
    </row>
    <row r="52" spans="1:4" x14ac:dyDescent="0.25">
      <c r="A52" s="2"/>
      <c r="B52" s="11" t="str">
        <f>IF(C35&gt;1,"e-mail:"," ")</f>
        <v xml:space="preserve"> </v>
      </c>
      <c r="C52" s="7" t="str">
        <f t="shared" si="1"/>
        <v xml:space="preserve"> </v>
      </c>
      <c r="D52" s="3"/>
    </row>
    <row r="53" spans="1:4" x14ac:dyDescent="0.25">
      <c r="A53" s="2"/>
      <c r="B53" s="11" t="str">
        <f>IF(C35&gt;1,"telefon:"," ")</f>
        <v xml:space="preserve"> </v>
      </c>
      <c r="C53" s="7" t="str">
        <f t="shared" si="1"/>
        <v xml:space="preserve"> </v>
      </c>
      <c r="D53" s="3"/>
    </row>
    <row r="54" spans="1:4" x14ac:dyDescent="0.25">
      <c r="A54" s="2"/>
      <c r="B54" s="11" t="str">
        <f>IF(C35&gt;1,"Smlouva o zpracování OÚ:"," ")</f>
        <v xml:space="preserve"> </v>
      </c>
      <c r="C54" s="7" t="s">
        <v>14</v>
      </c>
      <c r="D54" s="3"/>
    </row>
    <row r="55" spans="1:4" x14ac:dyDescent="0.25">
      <c r="A55" s="2"/>
      <c r="B55" s="11" t="str">
        <f>IF(AND(C35&gt;1,C54=Data!C5),"Právní předpis:"," ")</f>
        <v xml:space="preserve"> </v>
      </c>
      <c r="C55" s="7" t="str">
        <f>IF(B55=" "," ","")</f>
        <v xml:space="preserve"> </v>
      </c>
      <c r="D55" s="3"/>
    </row>
    <row r="56" spans="1:4" ht="6.75" customHeight="1" x14ac:dyDescent="0.25">
      <c r="B56" s="12"/>
      <c r="C56" s="5">
        <v>3</v>
      </c>
    </row>
    <row r="57" spans="1:4" x14ac:dyDescent="0.25">
      <c r="B57" s="11" t="str">
        <f>IF(C35&gt;2,"ZPRACOVATEL 3"," ")</f>
        <v xml:space="preserve"> </v>
      </c>
      <c r="C57" s="5"/>
    </row>
    <row r="58" spans="1:4" x14ac:dyDescent="0.25">
      <c r="A58" s="2"/>
      <c r="B58" s="11" t="str">
        <f>IF(C35&gt;2,"Firma (název) zpracovatele:"," ")</f>
        <v xml:space="preserve"> </v>
      </c>
      <c r="C58" s="7" t="str">
        <f t="shared" ref="C58:C63" si="2">IF(B58=" "," ","")</f>
        <v xml:space="preserve"> </v>
      </c>
      <c r="D58" s="3"/>
    </row>
    <row r="59" spans="1:4" x14ac:dyDescent="0.25">
      <c r="A59" s="2"/>
      <c r="B59" s="11" t="str">
        <f>IF(C35&gt;2,"se sídlem:"," ")</f>
        <v xml:space="preserve"> </v>
      </c>
      <c r="C59" s="7" t="str">
        <f t="shared" si="2"/>
        <v xml:space="preserve"> </v>
      </c>
      <c r="D59" s="3"/>
    </row>
    <row r="60" spans="1:4" x14ac:dyDescent="0.25">
      <c r="A60" s="2"/>
      <c r="B60" s="11" t="str">
        <f>IF(C35&gt;2,"IČ:"," ")</f>
        <v xml:space="preserve"> </v>
      </c>
      <c r="C60" s="7" t="str">
        <f t="shared" si="2"/>
        <v xml:space="preserve"> </v>
      </c>
      <c r="D60" s="3"/>
    </row>
    <row r="61" spans="1:4" x14ac:dyDescent="0.25">
      <c r="A61" s="2"/>
      <c r="B61" s="11" t="str">
        <f>IF(C35&gt;2,"odpovědná osoba:"," ")</f>
        <v xml:space="preserve"> </v>
      </c>
      <c r="C61" s="7" t="str">
        <f t="shared" si="2"/>
        <v xml:space="preserve"> </v>
      </c>
      <c r="D61" s="3"/>
    </row>
    <row r="62" spans="1:4" x14ac:dyDescent="0.25">
      <c r="A62" s="2"/>
      <c r="B62" s="11" t="str">
        <f>IF(C35&gt;2,"e-mail:"," ")</f>
        <v xml:space="preserve"> </v>
      </c>
      <c r="C62" s="7" t="str">
        <f t="shared" si="2"/>
        <v xml:space="preserve"> </v>
      </c>
      <c r="D62" s="3"/>
    </row>
    <row r="63" spans="1:4" x14ac:dyDescent="0.25">
      <c r="A63" s="2"/>
      <c r="B63" s="11" t="str">
        <f>IF(C35&gt;2,"telefon:"," ")</f>
        <v xml:space="preserve"> </v>
      </c>
      <c r="C63" s="7" t="str">
        <f t="shared" si="2"/>
        <v xml:space="preserve"> </v>
      </c>
      <c r="D63" s="3"/>
    </row>
    <row r="64" spans="1:4" x14ac:dyDescent="0.25">
      <c r="A64" s="2"/>
      <c r="B64" s="11" t="str">
        <f>IF(C35&gt;2,"Smlouva o zpracování OÚ:"," ")</f>
        <v xml:space="preserve"> </v>
      </c>
      <c r="C64" s="7" t="s">
        <v>14</v>
      </c>
      <c r="D64" s="3"/>
    </row>
    <row r="65" spans="1:4" x14ac:dyDescent="0.25">
      <c r="A65" s="2"/>
      <c r="B65" s="11" t="str">
        <f>IF(AND(C35&gt;2,C64=Data!C5),"Právní předpis:"," ")</f>
        <v xml:space="preserve"> </v>
      </c>
      <c r="C65" s="7" t="str">
        <f>IF(B65=" "," ","")</f>
        <v xml:space="preserve"> </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14</v>
      </c>
      <c r="D74" s="3"/>
    </row>
    <row r="75" spans="1:4" x14ac:dyDescent="0.25">
      <c r="A75" s="2"/>
      <c r="B75" s="11" t="str">
        <f>IF(AND(C35&gt;3,C74=Data!C35),"Právní předpis:"," ")</f>
        <v xml:space="preserve"> </v>
      </c>
      <c r="C75" s="7" t="str">
        <f>IF(B75=" "," ","")</f>
        <v xml:space="preserve"> </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14</v>
      </c>
      <c r="D84" s="3"/>
    </row>
    <row r="85" spans="1:4" x14ac:dyDescent="0.25">
      <c r="A85" s="2"/>
      <c r="B85" s="11" t="str">
        <f>IF(AND(C35&gt;4,C84=Data!C45),"Právní předpis:"," ")</f>
        <v xml:space="preserve"> </v>
      </c>
      <c r="C85" s="7" t="str">
        <f>IF(B85=" "," ","")</f>
        <v xml:space="preserve"> </v>
      </c>
      <c r="D85" s="3"/>
    </row>
  </sheetData>
  <conditionalFormatting sqref="B38">
    <cfRule type="cellIs" dxfId="251" priority="84" operator="equal">
      <formula>" "</formula>
    </cfRule>
  </conditionalFormatting>
  <conditionalFormatting sqref="B40:C45 B39">
    <cfRule type="cellIs" dxfId="250" priority="83" operator="equal">
      <formula>" "</formula>
    </cfRule>
  </conditionalFormatting>
  <conditionalFormatting sqref="B35">
    <cfRule type="cellIs" dxfId="249" priority="82" operator="equal">
      <formula>" "</formula>
    </cfRule>
  </conditionalFormatting>
  <conditionalFormatting sqref="B37">
    <cfRule type="cellIs" dxfId="248" priority="81" operator="equal">
      <formula>" "</formula>
    </cfRule>
  </conditionalFormatting>
  <conditionalFormatting sqref="C40:C45">
    <cfRule type="cellIs" dxfId="247" priority="75" operator="equal">
      <formula>" "</formula>
    </cfRule>
    <cfRule type="cellIs" dxfId="246" priority="80" operator="equal">
      <formula>" "</formula>
    </cfRule>
  </conditionalFormatting>
  <conditionalFormatting sqref="C40">
    <cfRule type="cellIs" dxfId="245" priority="79" operator="equal">
      <formula>" "</formula>
    </cfRule>
  </conditionalFormatting>
  <conditionalFormatting sqref="C41">
    <cfRule type="cellIs" dxfId="244" priority="78" operator="equal">
      <formula>" "</formula>
    </cfRule>
  </conditionalFormatting>
  <conditionalFormatting sqref="C42">
    <cfRule type="cellIs" dxfId="243" priority="77" operator="equal">
      <formula>" "</formula>
    </cfRule>
  </conditionalFormatting>
  <conditionalFormatting sqref="C43">
    <cfRule type="cellIs" dxfId="242" priority="76"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E26E50F3-FE42-4AF0-A2F4-2542DB35DEFB}">
            <xm:f>Data!$G$4</xm:f>
            <x14:dxf>
              <fill>
                <patternFill>
                  <bgColor rgb="FFFF0000"/>
                </patternFill>
              </fill>
            </x14:dxf>
          </x14:cfRule>
          <x14:cfRule type="cellIs" priority="11" operator="equal" id="{74674E5B-EA7B-41F8-AA9C-55864E941EBA}">
            <xm:f>Data!$G$3</xm:f>
            <x14:dxf>
              <fill>
                <patternFill>
                  <bgColor rgb="FFFF0000"/>
                </patternFill>
              </fill>
            </x14:dxf>
          </x14:cfRule>
          <xm:sqref>C25</xm:sqref>
        </x14:conditionalFormatting>
        <x14:conditionalFormatting xmlns:xm="http://schemas.microsoft.com/office/excel/2006/main">
          <x14:cfRule type="cellIs" priority="6" operator="equal" id="{7FA790BB-B419-47AF-B6FA-D2415544B848}">
            <xm:f>Data!$H$5</xm:f>
            <x14:dxf>
              <fill>
                <patternFill>
                  <bgColor rgb="FFFF0000"/>
                </patternFill>
              </fill>
            </x14:dxf>
          </x14:cfRule>
          <x14:cfRule type="cellIs" priority="7" operator="equal" id="{DB5BFA5B-7885-4B03-ABE7-2ED4EADEEE0D}">
            <xm:f>Data!$H$4</xm:f>
            <x14:dxf>
              <fill>
                <patternFill>
                  <bgColor rgb="FFFF0000"/>
                </patternFill>
              </fill>
            </x14:dxf>
          </x14:cfRule>
          <x14:cfRule type="cellIs" priority="8" operator="equal" id="{79E6C96B-2A6A-45B2-9A25-748C6564AA1C}">
            <xm:f>Data!$H$3</xm:f>
            <x14:dxf>
              <fill>
                <patternFill>
                  <bgColor rgb="FFFF0000"/>
                </patternFill>
              </fill>
            </x14:dxf>
          </x14:cfRule>
          <x14:cfRule type="cellIs" priority="9" operator="equal" id="{72C0BC68-E6BD-45BB-BD36-41DC4E88293F}">
            <xm:f>Data!$H$2</xm:f>
            <x14:dxf>
              <fill>
                <patternFill>
                  <bgColor rgb="FFFF0000"/>
                </patternFill>
              </fill>
            </x14:dxf>
          </x14:cfRule>
          <xm:sqref>C16</xm:sqref>
        </x14:conditionalFormatting>
        <x14:conditionalFormatting xmlns:xm="http://schemas.microsoft.com/office/excel/2006/main">
          <x14:cfRule type="cellIs" priority="5" operator="equal" id="{7E86BB18-5CDE-4F9B-B59C-87EB6A9E55EF}">
            <xm:f>Data!$B$3</xm:f>
            <x14:dxf>
              <fill>
                <patternFill>
                  <bgColor rgb="FFFF0000"/>
                </patternFill>
              </fill>
            </x14:dxf>
          </x14:cfRule>
          <xm:sqref>C30</xm:sqref>
        </x14:conditionalFormatting>
        <x14:conditionalFormatting xmlns:xm="http://schemas.microsoft.com/office/excel/2006/main">
          <x14:cfRule type="cellIs" priority="3" operator="equal" id="{98C752BD-85A6-4D66-BA80-66C2757D0552}">
            <xm:f>Data!$B$3</xm:f>
            <x14:dxf>
              <fill>
                <patternFill>
                  <bgColor rgb="FFFF0000"/>
                </patternFill>
              </fill>
            </x14:dxf>
          </x14:cfRule>
          <x14:cfRule type="cellIs" priority="4" operator="equal" id="{A9D9C56A-A00B-4BC9-8DC3-5F46B504E142}">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12" sqref="C12"/>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87</v>
      </c>
      <c r="D2" s="3"/>
    </row>
    <row r="3" spans="1:4" x14ac:dyDescent="0.25">
      <c r="A3" s="2"/>
      <c r="B3" s="11" t="s">
        <v>9</v>
      </c>
      <c r="C3" s="6">
        <v>6</v>
      </c>
      <c r="D3" s="3"/>
    </row>
    <row r="4" spans="1:4" x14ac:dyDescent="0.25">
      <c r="A4" s="2"/>
      <c r="B4" s="11" t="s">
        <v>3</v>
      </c>
      <c r="C4" s="7" t="s">
        <v>53</v>
      </c>
      <c r="D4" s="3"/>
    </row>
    <row r="5" spans="1:4" x14ac:dyDescent="0.25">
      <c r="A5" s="2"/>
      <c r="B5" s="11" t="s">
        <v>4</v>
      </c>
      <c r="C5" s="7"/>
      <c r="D5" s="3"/>
    </row>
    <row r="6" spans="1:4" x14ac:dyDescent="0.25">
      <c r="A6" s="2"/>
      <c r="B6" s="11" t="s">
        <v>22</v>
      </c>
      <c r="C6" s="7" t="s">
        <v>72</v>
      </c>
      <c r="D6" s="3"/>
    </row>
    <row r="7" spans="1:4" x14ac:dyDescent="0.25">
      <c r="A7" s="2"/>
      <c r="B7" s="11" t="s">
        <v>23</v>
      </c>
      <c r="C7" s="20" t="s">
        <v>73</v>
      </c>
      <c r="D7" s="3"/>
    </row>
    <row r="8" spans="1:4" x14ac:dyDescent="0.25">
      <c r="A8" s="2"/>
      <c r="B8" s="11" t="s">
        <v>24</v>
      </c>
      <c r="C8" s="18" t="s">
        <v>74</v>
      </c>
      <c r="D8" s="3"/>
    </row>
    <row r="9" spans="1:4" ht="30" x14ac:dyDescent="0.25">
      <c r="A9" s="2"/>
      <c r="B9" s="11" t="s">
        <v>33</v>
      </c>
      <c r="C9" s="7" t="s">
        <v>88</v>
      </c>
      <c r="D9" s="3"/>
    </row>
    <row r="10" spans="1:4" x14ac:dyDescent="0.25">
      <c r="A10" s="2"/>
      <c r="B10" s="11" t="s">
        <v>34</v>
      </c>
      <c r="C10" s="7" t="s">
        <v>89</v>
      </c>
      <c r="D10" s="3"/>
    </row>
    <row r="11" spans="1:4" x14ac:dyDescent="0.25">
      <c r="B11" s="12"/>
      <c r="C11" s="5"/>
    </row>
    <row r="12" spans="1:4" x14ac:dyDescent="0.25">
      <c r="A12" s="2"/>
      <c r="B12" s="11" t="s">
        <v>17</v>
      </c>
      <c r="C12" s="21">
        <v>1000</v>
      </c>
      <c r="D12" s="3"/>
    </row>
    <row r="13" spans="1:4" x14ac:dyDescent="0.25">
      <c r="A13" s="2"/>
      <c r="B13" s="11" t="s">
        <v>21</v>
      </c>
      <c r="C13" s="7"/>
      <c r="D13" s="3"/>
    </row>
    <row r="14" spans="1:4" x14ac:dyDescent="0.25">
      <c r="A14" s="2"/>
      <c r="B14" s="11" t="s">
        <v>29</v>
      </c>
      <c r="C14" s="7" t="s">
        <v>91</v>
      </c>
      <c r="D14" s="3"/>
    </row>
    <row r="15" spans="1:4" x14ac:dyDescent="0.25">
      <c r="A15" s="2"/>
      <c r="B15" s="11" t="s">
        <v>25</v>
      </c>
      <c r="C15" s="7" t="s">
        <v>27</v>
      </c>
      <c r="D15" s="3"/>
    </row>
    <row r="16" spans="1:4" x14ac:dyDescent="0.25">
      <c r="A16" s="2"/>
      <c r="B16" s="11" t="s">
        <v>45</v>
      </c>
      <c r="C16" s="7" t="s">
        <v>7</v>
      </c>
      <c r="D16" s="3"/>
    </row>
    <row r="17" spans="1:4" x14ac:dyDescent="0.25">
      <c r="A17" s="2"/>
      <c r="B17" s="11" t="s">
        <v>18</v>
      </c>
      <c r="C17" s="7" t="s">
        <v>92</v>
      </c>
      <c r="D17" s="3"/>
    </row>
    <row r="18" spans="1:4" x14ac:dyDescent="0.25">
      <c r="A18" s="2"/>
      <c r="B18" s="11" t="s">
        <v>36</v>
      </c>
      <c r="C18" s="7" t="s">
        <v>94</v>
      </c>
      <c r="D18" s="3"/>
    </row>
    <row r="19" spans="1:4" x14ac:dyDescent="0.25">
      <c r="A19" s="2"/>
      <c r="B19" s="11" t="s">
        <v>19</v>
      </c>
      <c r="C19" s="7" t="s">
        <v>7</v>
      </c>
      <c r="D19" s="3"/>
    </row>
    <row r="20" spans="1:4" x14ac:dyDescent="0.25">
      <c r="A20" s="2"/>
      <c r="B20" s="11" t="str">
        <f>IF(C19="ANO","      - jejich druh:","")</f>
        <v/>
      </c>
      <c r="C20" s="5" t="s">
        <v>61</v>
      </c>
      <c r="D20" s="3"/>
    </row>
    <row r="21" spans="1:4" x14ac:dyDescent="0.25">
      <c r="A21" s="2"/>
      <c r="B21" s="11" t="str">
        <f>IF(C19="ANO","      - zákonnost zpracování:","")</f>
        <v/>
      </c>
      <c r="C21" s="5" t="s">
        <v>70</v>
      </c>
      <c r="D21" s="3"/>
    </row>
    <row r="22" spans="1:4" x14ac:dyDescent="0.25">
      <c r="A22" s="2"/>
      <c r="B22" s="11" t="s">
        <v>20</v>
      </c>
      <c r="C22" s="7" t="s">
        <v>7</v>
      </c>
      <c r="D22" s="3"/>
    </row>
    <row r="23" spans="1:4" x14ac:dyDescent="0.25">
      <c r="A23" s="2"/>
      <c r="B23" s="16" t="s">
        <v>37</v>
      </c>
      <c r="C23" s="7" t="s">
        <v>95</v>
      </c>
      <c r="D23" s="3"/>
    </row>
    <row r="24" spans="1:4" x14ac:dyDescent="0.25">
      <c r="A24" s="2"/>
      <c r="B24" s="16" t="s">
        <v>38</v>
      </c>
      <c r="C24" s="7" t="s">
        <v>90</v>
      </c>
      <c r="D24" s="3"/>
    </row>
    <row r="25" spans="1:4" x14ac:dyDescent="0.25">
      <c r="A25" s="2"/>
      <c r="B25" s="16" t="s">
        <v>42</v>
      </c>
      <c r="C25" s="7" t="s">
        <v>7</v>
      </c>
      <c r="D25" s="3"/>
    </row>
    <row r="26" spans="1:4" x14ac:dyDescent="0.25">
      <c r="A26" s="2"/>
      <c r="B26" s="16" t="s">
        <v>49</v>
      </c>
      <c r="C26" s="7" t="s">
        <v>67</v>
      </c>
      <c r="D26" s="3"/>
    </row>
    <row r="27" spans="1:4" x14ac:dyDescent="0.25">
      <c r="A27" s="2"/>
      <c r="B27" s="11" t="s">
        <v>50</v>
      </c>
      <c r="C27" s="7" t="s">
        <v>68</v>
      </c>
      <c r="D27" s="3"/>
    </row>
    <row r="28" spans="1:4" ht="30" x14ac:dyDescent="0.25">
      <c r="A28" s="2"/>
      <c r="B28" s="11" t="s">
        <v>40</v>
      </c>
      <c r="C28" s="7" t="s">
        <v>71</v>
      </c>
      <c r="D28" s="3"/>
    </row>
    <row r="29" spans="1:4" x14ac:dyDescent="0.25">
      <c r="A29" s="2"/>
      <c r="B29" s="11" t="s">
        <v>41</v>
      </c>
      <c r="C29" s="7" t="s">
        <v>7</v>
      </c>
      <c r="D29" s="3"/>
    </row>
    <row r="30" spans="1:4" x14ac:dyDescent="0.25">
      <c r="A30" s="2"/>
      <c r="B30" s="11" t="s">
        <v>51</v>
      </c>
      <c r="C30" s="7" t="s">
        <v>7</v>
      </c>
      <c r="D30" s="3"/>
    </row>
    <row r="31" spans="1:4" x14ac:dyDescent="0.25">
      <c r="A31" s="2"/>
      <c r="B31" s="11" t="s">
        <v>52</v>
      </c>
      <c r="C31" s="7" t="s">
        <v>7</v>
      </c>
      <c r="D31" s="3"/>
    </row>
    <row r="32" spans="1:4" x14ac:dyDescent="0.25">
      <c r="A32" s="2"/>
      <c r="B32" s="11" t="s">
        <v>35</v>
      </c>
      <c r="C32" s="7" t="s">
        <v>7</v>
      </c>
      <c r="D32" s="3"/>
    </row>
    <row r="33" spans="1:4" ht="6.75" customHeight="1" x14ac:dyDescent="0.25">
      <c r="B33" s="12"/>
      <c r="C33" s="5"/>
    </row>
    <row r="34" spans="1:4" x14ac:dyDescent="0.25">
      <c r="A34" s="2"/>
      <c r="B34" s="11" t="s">
        <v>5</v>
      </c>
      <c r="C34" s="8" t="s">
        <v>7</v>
      </c>
      <c r="D34" s="3"/>
    </row>
    <row r="35" spans="1:4" x14ac:dyDescent="0.25">
      <c r="A35" s="2"/>
      <c r="B35" s="13" t="str">
        <f>IF(C34="ANO","Počet zpracovatelů:"," ")</f>
        <v xml:space="preserve"> </v>
      </c>
      <c r="C35" s="9"/>
      <c r="D35" s="3"/>
    </row>
    <row r="36" spans="1:4" ht="6.75" customHeight="1" x14ac:dyDescent="0.25">
      <c r="B36" s="12"/>
      <c r="C36" s="5">
        <v>3</v>
      </c>
    </row>
    <row r="37" spans="1:4" x14ac:dyDescent="0.25">
      <c r="B37" s="11" t="str">
        <f>IF(C35&gt;0,"ZPRACOVATEL 1"," ")</f>
        <v xml:space="preserve"> </v>
      </c>
      <c r="C37" s="5"/>
    </row>
    <row r="38" spans="1:4" x14ac:dyDescent="0.25">
      <c r="A38" s="2"/>
      <c r="B38" s="11" t="str">
        <f>IF(C35&gt;0,"Firma (název) zpracovatele:"," ")</f>
        <v xml:space="preserve"> </v>
      </c>
      <c r="C38" s="7" t="str">
        <f t="shared" ref="C38:C43" si="0">IF(B38=" "," ","")</f>
        <v xml:space="preserve"> </v>
      </c>
      <c r="D38" s="3"/>
    </row>
    <row r="39" spans="1:4" x14ac:dyDescent="0.25">
      <c r="A39" s="2"/>
      <c r="B39" s="11" t="str">
        <f>IF(C35&gt;0,"se sídlem:"," ")</f>
        <v xml:space="preserve"> </v>
      </c>
      <c r="C39" s="7" t="str">
        <f t="shared" si="0"/>
        <v xml:space="preserve"> </v>
      </c>
      <c r="D39" s="3"/>
    </row>
    <row r="40" spans="1:4" x14ac:dyDescent="0.25">
      <c r="A40" s="2"/>
      <c r="B40" s="11" t="str">
        <f>IF(C35&gt;0,"IČ:"," ")</f>
        <v xml:space="preserve"> </v>
      </c>
      <c r="C40" s="7" t="str">
        <f t="shared" si="0"/>
        <v xml:space="preserve"> </v>
      </c>
      <c r="D40" s="3"/>
    </row>
    <row r="41" spans="1:4" x14ac:dyDescent="0.25">
      <c r="A41" s="2"/>
      <c r="B41" s="11" t="str">
        <f>IF(C35&gt;0,"odpovědná osoba:"," ")</f>
        <v xml:space="preserve"> </v>
      </c>
      <c r="C41" s="7" t="str">
        <f t="shared" si="0"/>
        <v xml:space="preserve"> </v>
      </c>
      <c r="D41" s="3"/>
    </row>
    <row r="42" spans="1:4" x14ac:dyDescent="0.25">
      <c r="A42" s="2"/>
      <c r="B42" s="11" t="str">
        <f>IF(C35&gt;0,"e-mail:"," ")</f>
        <v xml:space="preserve"> </v>
      </c>
      <c r="C42" s="7" t="str">
        <f t="shared" si="0"/>
        <v xml:space="preserve"> </v>
      </c>
      <c r="D42" s="3"/>
    </row>
    <row r="43" spans="1:4" x14ac:dyDescent="0.25">
      <c r="A43" s="2"/>
      <c r="B43" s="11" t="str">
        <f>IF(C35&gt;0,"telefon:"," ")</f>
        <v xml:space="preserve"> </v>
      </c>
      <c r="C43" s="7" t="str">
        <f t="shared" si="0"/>
        <v xml:space="preserve"> </v>
      </c>
      <c r="D43" s="3"/>
    </row>
    <row r="44" spans="1:4" x14ac:dyDescent="0.25">
      <c r="A44" s="2"/>
      <c r="B44" s="11" t="str">
        <f>IF(C35&gt;0,"Smlouva o zpracování OÚ:"," ")</f>
        <v xml:space="preserve"> </v>
      </c>
      <c r="C44" s="7" t="s">
        <v>14</v>
      </c>
      <c r="D44" s="3"/>
    </row>
    <row r="45" spans="1:4" x14ac:dyDescent="0.25">
      <c r="A45" s="2"/>
      <c r="B45" s="11" t="str">
        <f>IF(AND(C35&gt;0,C44=Data!C5),"Právní předpis:"," ")</f>
        <v xml:space="preserve"> </v>
      </c>
      <c r="C45" s="7" t="str">
        <f>IF(B45=" "," ","")</f>
        <v xml:space="preserve"> </v>
      </c>
      <c r="D45" s="3"/>
    </row>
    <row r="46" spans="1:4" ht="6.75" customHeight="1" x14ac:dyDescent="0.25">
      <c r="B46" s="12"/>
      <c r="C46" s="5">
        <v>3</v>
      </c>
    </row>
    <row r="47" spans="1:4" x14ac:dyDescent="0.25">
      <c r="B47" s="11" t="str">
        <f>IF(C35&gt;1,"ZPRACOVATEL 2"," ")</f>
        <v xml:space="preserve"> </v>
      </c>
      <c r="C47" s="5"/>
    </row>
    <row r="48" spans="1:4" x14ac:dyDescent="0.25">
      <c r="A48" s="2"/>
      <c r="B48" s="11" t="str">
        <f>IF(C35&gt;1,"Firma (název) zpracovatele:"," ")</f>
        <v xml:space="preserve"> </v>
      </c>
      <c r="C48" s="7" t="str">
        <f t="shared" ref="C48:C53" si="1">IF(B48=" "," ","")</f>
        <v xml:space="preserve"> </v>
      </c>
      <c r="D48" s="3"/>
    </row>
    <row r="49" spans="1:4" x14ac:dyDescent="0.25">
      <c r="A49" s="2"/>
      <c r="B49" s="11" t="str">
        <f>IF(C35&gt;1,"se sídlem:"," ")</f>
        <v xml:space="preserve"> </v>
      </c>
      <c r="C49" s="7" t="str">
        <f t="shared" si="1"/>
        <v xml:space="preserve"> </v>
      </c>
      <c r="D49" s="3"/>
    </row>
    <row r="50" spans="1:4" x14ac:dyDescent="0.25">
      <c r="A50" s="2"/>
      <c r="B50" s="11" t="str">
        <f>IF(C35&gt;1,"IČ:"," ")</f>
        <v xml:space="preserve"> </v>
      </c>
      <c r="C50" s="7" t="str">
        <f t="shared" si="1"/>
        <v xml:space="preserve"> </v>
      </c>
      <c r="D50" s="3"/>
    </row>
    <row r="51" spans="1:4" x14ac:dyDescent="0.25">
      <c r="A51" s="2"/>
      <c r="B51" s="11" t="str">
        <f>IF(C35&gt;1,"odpovědná osoba:"," ")</f>
        <v xml:space="preserve"> </v>
      </c>
      <c r="C51" s="7" t="str">
        <f t="shared" si="1"/>
        <v xml:space="preserve"> </v>
      </c>
      <c r="D51" s="3"/>
    </row>
    <row r="52" spans="1:4" x14ac:dyDescent="0.25">
      <c r="A52" s="2"/>
      <c r="B52" s="11" t="str">
        <f>IF(C35&gt;1,"e-mail:"," ")</f>
        <v xml:space="preserve"> </v>
      </c>
      <c r="C52" s="7" t="str">
        <f t="shared" si="1"/>
        <v xml:space="preserve"> </v>
      </c>
      <c r="D52" s="3"/>
    </row>
    <row r="53" spans="1:4" x14ac:dyDescent="0.25">
      <c r="A53" s="2"/>
      <c r="B53" s="11" t="str">
        <f>IF(C35&gt;1,"telefon:"," ")</f>
        <v xml:space="preserve"> </v>
      </c>
      <c r="C53" s="7" t="str">
        <f t="shared" si="1"/>
        <v xml:space="preserve"> </v>
      </c>
      <c r="D53" s="3"/>
    </row>
    <row r="54" spans="1:4" x14ac:dyDescent="0.25">
      <c r="A54" s="2"/>
      <c r="B54" s="11" t="str">
        <f>IF(C35&gt;1,"Smlouva o zpracování OÚ:"," ")</f>
        <v xml:space="preserve"> </v>
      </c>
      <c r="C54" s="7" t="s">
        <v>14</v>
      </c>
      <c r="D54" s="3"/>
    </row>
    <row r="55" spans="1:4" x14ac:dyDescent="0.25">
      <c r="A55" s="2"/>
      <c r="B55" s="11" t="str">
        <f>IF(AND(C35&gt;1,C54=Data!C5),"Právní předpis:"," ")</f>
        <v xml:space="preserve"> </v>
      </c>
      <c r="C55" s="7" t="str">
        <f>IF(B55=" "," ","")</f>
        <v xml:space="preserve"> </v>
      </c>
      <c r="D55" s="3"/>
    </row>
    <row r="56" spans="1:4" ht="6.75" customHeight="1" x14ac:dyDescent="0.25">
      <c r="B56" s="12"/>
      <c r="C56" s="5">
        <v>3</v>
      </c>
    </row>
    <row r="57" spans="1:4" x14ac:dyDescent="0.25">
      <c r="B57" s="11" t="str">
        <f>IF(C35&gt;2,"ZPRACOVATEL 3"," ")</f>
        <v xml:space="preserve"> </v>
      </c>
      <c r="C57" s="5"/>
    </row>
    <row r="58" spans="1:4" x14ac:dyDescent="0.25">
      <c r="A58" s="2"/>
      <c r="B58" s="11" t="str">
        <f>IF(C35&gt;2,"Firma (název) zpracovatele:"," ")</f>
        <v xml:space="preserve"> </v>
      </c>
      <c r="C58" s="7" t="str">
        <f t="shared" ref="C58:C63" si="2">IF(B58=" "," ","")</f>
        <v xml:space="preserve"> </v>
      </c>
      <c r="D58" s="3"/>
    </row>
    <row r="59" spans="1:4" x14ac:dyDescent="0.25">
      <c r="A59" s="2"/>
      <c r="B59" s="11" t="str">
        <f>IF(C35&gt;2,"se sídlem:"," ")</f>
        <v xml:space="preserve"> </v>
      </c>
      <c r="C59" s="7" t="str">
        <f t="shared" si="2"/>
        <v xml:space="preserve"> </v>
      </c>
      <c r="D59" s="3"/>
    </row>
    <row r="60" spans="1:4" x14ac:dyDescent="0.25">
      <c r="A60" s="2"/>
      <c r="B60" s="11" t="str">
        <f>IF(C35&gt;2,"IČ:"," ")</f>
        <v xml:space="preserve"> </v>
      </c>
      <c r="C60" s="7" t="str">
        <f t="shared" si="2"/>
        <v xml:space="preserve"> </v>
      </c>
      <c r="D60" s="3"/>
    </row>
    <row r="61" spans="1:4" x14ac:dyDescent="0.25">
      <c r="A61" s="2"/>
      <c r="B61" s="11" t="str">
        <f>IF(C35&gt;2,"odpovědná osoba:"," ")</f>
        <v xml:space="preserve"> </v>
      </c>
      <c r="C61" s="7" t="str">
        <f t="shared" si="2"/>
        <v xml:space="preserve"> </v>
      </c>
      <c r="D61" s="3"/>
    </row>
    <row r="62" spans="1:4" x14ac:dyDescent="0.25">
      <c r="A62" s="2"/>
      <c r="B62" s="11" t="str">
        <f>IF(C35&gt;2,"e-mail:"," ")</f>
        <v xml:space="preserve"> </v>
      </c>
      <c r="C62" s="7" t="str">
        <f t="shared" si="2"/>
        <v xml:space="preserve"> </v>
      </c>
      <c r="D62" s="3"/>
    </row>
    <row r="63" spans="1:4" x14ac:dyDescent="0.25">
      <c r="A63" s="2"/>
      <c r="B63" s="11" t="str">
        <f>IF(C35&gt;2,"telefon:"," ")</f>
        <v xml:space="preserve"> </v>
      </c>
      <c r="C63" s="7" t="str">
        <f t="shared" si="2"/>
        <v xml:space="preserve"> </v>
      </c>
      <c r="D63" s="3"/>
    </row>
    <row r="64" spans="1:4" x14ac:dyDescent="0.25">
      <c r="A64" s="2"/>
      <c r="B64" s="11" t="str">
        <f>IF(C35&gt;2,"Smlouva o zpracování OÚ:"," ")</f>
        <v xml:space="preserve"> </v>
      </c>
      <c r="C64" s="7" t="s">
        <v>14</v>
      </c>
      <c r="D64" s="3"/>
    </row>
    <row r="65" spans="1:4" x14ac:dyDescent="0.25">
      <c r="A65" s="2"/>
      <c r="B65" s="11" t="str">
        <f>IF(AND(C35&gt;2,C64=Data!C5),"Právní předpis:"," ")</f>
        <v xml:space="preserve"> </v>
      </c>
      <c r="C65" s="7" t="str">
        <f>IF(B65=" "," ","")</f>
        <v xml:space="preserve"> </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14</v>
      </c>
      <c r="D74" s="3"/>
    </row>
    <row r="75" spans="1:4" x14ac:dyDescent="0.25">
      <c r="A75" s="2"/>
      <c r="B75" s="11" t="str">
        <f>IF(AND(C35&gt;3,C74=Data!C35),"Právní předpis:"," ")</f>
        <v xml:space="preserve"> </v>
      </c>
      <c r="C75" s="7" t="str">
        <f>IF(B75=" "," ","")</f>
        <v xml:space="preserve"> </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14</v>
      </c>
      <c r="D84" s="3"/>
    </row>
    <row r="85" spans="1:4" x14ac:dyDescent="0.25">
      <c r="A85" s="2"/>
      <c r="B85" s="11" t="str">
        <f>IF(AND(C35&gt;4,C84=Data!C45),"Právní předpis:"," ")</f>
        <v xml:space="preserve"> </v>
      </c>
      <c r="C85" s="7" t="str">
        <f>IF(B85=" "," ","")</f>
        <v xml:space="preserve"> </v>
      </c>
      <c r="D85" s="3"/>
    </row>
  </sheetData>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F94F034A-A429-4A16-846E-EC9E40CCC96F}">
            <xm:f>Data!$G$4</xm:f>
            <x14:dxf>
              <fill>
                <patternFill>
                  <bgColor rgb="FFFF0000"/>
                </patternFill>
              </fill>
            </x14:dxf>
          </x14:cfRule>
          <x14:cfRule type="cellIs" priority="11" operator="equal" id="{1153CF5C-B6CD-4249-9F97-9DFB2F75A1CD}">
            <xm:f>Data!$G$3</xm:f>
            <x14:dxf>
              <fill>
                <patternFill>
                  <bgColor rgb="FFFF0000"/>
                </patternFill>
              </fill>
            </x14:dxf>
          </x14:cfRule>
          <xm:sqref>C25</xm:sqref>
        </x14:conditionalFormatting>
        <x14:conditionalFormatting xmlns:xm="http://schemas.microsoft.com/office/excel/2006/main">
          <x14:cfRule type="cellIs" priority="6" operator="equal" id="{6BF1F152-B934-4A2F-9219-C1C6BF94B828}">
            <xm:f>Data!$H$5</xm:f>
            <x14:dxf>
              <fill>
                <patternFill>
                  <bgColor rgb="FFFF0000"/>
                </patternFill>
              </fill>
            </x14:dxf>
          </x14:cfRule>
          <x14:cfRule type="cellIs" priority="7" operator="equal" id="{7FA80ACA-304C-4493-9A69-86E1AFD62945}">
            <xm:f>Data!$H$4</xm:f>
            <x14:dxf>
              <fill>
                <patternFill>
                  <bgColor rgb="FFFF0000"/>
                </patternFill>
              </fill>
            </x14:dxf>
          </x14:cfRule>
          <x14:cfRule type="cellIs" priority="8" operator="equal" id="{A3AC8470-FAF6-441F-BD62-0213B050EEC1}">
            <xm:f>Data!$H$3</xm:f>
            <x14:dxf>
              <fill>
                <patternFill>
                  <bgColor rgb="FFFF0000"/>
                </patternFill>
              </fill>
            </x14:dxf>
          </x14:cfRule>
          <x14:cfRule type="cellIs" priority="9" operator="equal" id="{803E5C80-2F45-4B63-9356-B423387206BD}">
            <xm:f>Data!$H$2</xm:f>
            <x14:dxf>
              <fill>
                <patternFill>
                  <bgColor rgb="FFFF0000"/>
                </patternFill>
              </fill>
            </x14:dxf>
          </x14:cfRule>
          <xm:sqref>C16</xm:sqref>
        </x14:conditionalFormatting>
        <x14:conditionalFormatting xmlns:xm="http://schemas.microsoft.com/office/excel/2006/main">
          <x14:cfRule type="cellIs" priority="5" operator="equal" id="{DEB26119-DB6B-4766-930F-0F2BF9CB5D28}">
            <xm:f>Data!$B$3</xm:f>
            <x14:dxf>
              <fill>
                <patternFill>
                  <bgColor rgb="FFFF0000"/>
                </patternFill>
              </fill>
            </x14:dxf>
          </x14:cfRule>
          <xm:sqref>C30</xm:sqref>
        </x14:conditionalFormatting>
        <x14:conditionalFormatting xmlns:xm="http://schemas.microsoft.com/office/excel/2006/main">
          <x14:cfRule type="cellIs" priority="3" operator="equal" id="{067BDAD4-8D71-402D-8337-A91F2653FC73}">
            <xm:f>Data!$B$3</xm:f>
            <x14:dxf>
              <fill>
                <patternFill>
                  <bgColor rgb="FFFF0000"/>
                </patternFill>
              </fill>
            </x14:dxf>
          </x14:cfRule>
          <x14:cfRule type="cellIs" priority="4" operator="equal" id="{0AA19F54-F21E-4BAE-9003-FDBAD850977E}">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12" sqref="C12"/>
    </sheetView>
  </sheetViews>
  <sheetFormatPr defaultColWidth="9.140625" defaultRowHeight="15" x14ac:dyDescent="0.25"/>
  <cols>
    <col min="1" max="1" width="3.28515625" style="1" customWidth="1"/>
    <col min="2" max="2" width="31.28515625" style="14" customWidth="1"/>
    <col min="3" max="3" width="65" style="1" customWidth="1"/>
    <col min="4" max="4" width="2.85546875" style="1" customWidth="1"/>
    <col min="5" max="16384" width="9.140625" style="1"/>
  </cols>
  <sheetData>
    <row r="1" spans="1:4" x14ac:dyDescent="0.25">
      <c r="B1" s="10"/>
      <c r="C1" s="4"/>
    </row>
    <row r="2" spans="1:4" ht="15.75" x14ac:dyDescent="0.25">
      <c r="A2" s="2"/>
      <c r="B2" s="11" t="s">
        <v>2</v>
      </c>
      <c r="C2" s="15" t="s">
        <v>96</v>
      </c>
      <c r="D2" s="3"/>
    </row>
    <row r="3" spans="1:4" x14ac:dyDescent="0.25">
      <c r="A3" s="2"/>
      <c r="B3" s="11" t="s">
        <v>9</v>
      </c>
      <c r="C3" s="6">
        <v>7</v>
      </c>
      <c r="D3" s="3"/>
    </row>
    <row r="4" spans="1:4" x14ac:dyDescent="0.25">
      <c r="A4" s="2"/>
      <c r="B4" s="11" t="s">
        <v>3</v>
      </c>
      <c r="C4" s="7" t="s">
        <v>53</v>
      </c>
      <c r="D4" s="3"/>
    </row>
    <row r="5" spans="1:4" x14ac:dyDescent="0.25">
      <c r="A5" s="2"/>
      <c r="B5" s="11" t="s">
        <v>4</v>
      </c>
      <c r="C5" s="7"/>
      <c r="D5" s="3"/>
    </row>
    <row r="6" spans="1:4" x14ac:dyDescent="0.25">
      <c r="A6" s="2"/>
      <c r="B6" s="11" t="s">
        <v>22</v>
      </c>
      <c r="C6" s="7" t="s">
        <v>72</v>
      </c>
      <c r="D6" s="3"/>
    </row>
    <row r="7" spans="1:4" x14ac:dyDescent="0.25">
      <c r="A7" s="2"/>
      <c r="B7" s="11" t="s">
        <v>23</v>
      </c>
      <c r="C7" s="20" t="s">
        <v>73</v>
      </c>
      <c r="D7" s="3"/>
    </row>
    <row r="8" spans="1:4" x14ac:dyDescent="0.25">
      <c r="A8" s="2"/>
      <c r="B8" s="11" t="s">
        <v>24</v>
      </c>
      <c r="C8" s="18" t="s">
        <v>74</v>
      </c>
      <c r="D8" s="3"/>
    </row>
    <row r="9" spans="1:4" ht="30" x14ac:dyDescent="0.25">
      <c r="A9" s="2"/>
      <c r="B9" s="11" t="s">
        <v>33</v>
      </c>
      <c r="C9" s="7" t="s">
        <v>88</v>
      </c>
      <c r="D9" s="3"/>
    </row>
    <row r="10" spans="1:4" x14ac:dyDescent="0.25">
      <c r="A10" s="2"/>
      <c r="B10" s="11" t="s">
        <v>34</v>
      </c>
      <c r="C10" s="7" t="s">
        <v>89</v>
      </c>
      <c r="D10" s="3"/>
    </row>
    <row r="11" spans="1:4" x14ac:dyDescent="0.25">
      <c r="B11" s="12"/>
      <c r="C11" s="5"/>
    </row>
    <row r="12" spans="1:4" x14ac:dyDescent="0.25">
      <c r="A12" s="2"/>
      <c r="B12" s="11" t="s">
        <v>17</v>
      </c>
      <c r="C12" s="21" t="s">
        <v>105</v>
      </c>
      <c r="D12" s="3"/>
    </row>
    <row r="13" spans="1:4" x14ac:dyDescent="0.25">
      <c r="A13" s="2"/>
      <c r="B13" s="11" t="s">
        <v>21</v>
      </c>
      <c r="C13" s="7"/>
      <c r="D13" s="3"/>
    </row>
    <row r="14" spans="1:4" x14ac:dyDescent="0.25">
      <c r="A14" s="2"/>
      <c r="B14" s="11" t="s">
        <v>29</v>
      </c>
      <c r="C14" s="7" t="s">
        <v>91</v>
      </c>
      <c r="D14" s="3"/>
    </row>
    <row r="15" spans="1:4" x14ac:dyDescent="0.25">
      <c r="A15" s="2"/>
      <c r="B15" s="11" t="s">
        <v>25</v>
      </c>
      <c r="C15" s="7" t="s">
        <v>27</v>
      </c>
      <c r="D15" s="3"/>
    </row>
    <row r="16" spans="1:4" x14ac:dyDescent="0.25">
      <c r="A16" s="2"/>
      <c r="B16" s="11" t="s">
        <v>45</v>
      </c>
      <c r="C16" s="7" t="s">
        <v>7</v>
      </c>
      <c r="D16" s="3"/>
    </row>
    <row r="17" spans="1:4" x14ac:dyDescent="0.25">
      <c r="A17" s="2"/>
      <c r="B17" s="11" t="s">
        <v>18</v>
      </c>
      <c r="C17" s="7" t="s">
        <v>97</v>
      </c>
      <c r="D17" s="3"/>
    </row>
    <row r="18" spans="1:4" x14ac:dyDescent="0.25">
      <c r="A18" s="2"/>
      <c r="B18" s="11" t="s">
        <v>36</v>
      </c>
      <c r="C18" s="7" t="s">
        <v>98</v>
      </c>
      <c r="D18" s="3"/>
    </row>
    <row r="19" spans="1:4" x14ac:dyDescent="0.25">
      <c r="A19" s="2"/>
      <c r="B19" s="11" t="s">
        <v>19</v>
      </c>
      <c r="C19" s="7" t="s">
        <v>7</v>
      </c>
      <c r="D19" s="3"/>
    </row>
    <row r="20" spans="1:4" x14ac:dyDescent="0.25">
      <c r="A20" s="2"/>
      <c r="B20" s="11" t="str">
        <f>IF(C19="ANO","      - jejich druh:","")</f>
        <v/>
      </c>
      <c r="C20" s="5" t="s">
        <v>61</v>
      </c>
      <c r="D20" s="3"/>
    </row>
    <row r="21" spans="1:4" x14ac:dyDescent="0.25">
      <c r="A21" s="2"/>
      <c r="B21" s="11" t="str">
        <f>IF(C19="ANO","      - zákonnost zpracování:","")</f>
        <v/>
      </c>
      <c r="C21" s="5" t="s">
        <v>70</v>
      </c>
      <c r="D21" s="3"/>
    </row>
    <row r="22" spans="1:4" x14ac:dyDescent="0.25">
      <c r="A22" s="2"/>
      <c r="B22" s="11" t="s">
        <v>20</v>
      </c>
      <c r="C22" s="7" t="s">
        <v>7</v>
      </c>
      <c r="D22" s="3"/>
    </row>
    <row r="23" spans="1:4" x14ac:dyDescent="0.25">
      <c r="A23" s="2"/>
      <c r="B23" s="16" t="s">
        <v>37</v>
      </c>
      <c r="C23" s="7" t="s">
        <v>65</v>
      </c>
      <c r="D23" s="3"/>
    </row>
    <row r="24" spans="1:4" x14ac:dyDescent="0.25">
      <c r="A24" s="2"/>
      <c r="B24" s="16" t="s">
        <v>38</v>
      </c>
      <c r="C24" s="7" t="s">
        <v>55</v>
      </c>
      <c r="D24" s="3"/>
    </row>
    <row r="25" spans="1:4" x14ac:dyDescent="0.25">
      <c r="A25" s="2"/>
      <c r="B25" s="16" t="s">
        <v>42</v>
      </c>
      <c r="C25" s="7" t="s">
        <v>7</v>
      </c>
      <c r="D25" s="3"/>
    </row>
    <row r="26" spans="1:4" x14ac:dyDescent="0.25">
      <c r="A26" s="2"/>
      <c r="B26" s="16" t="s">
        <v>49</v>
      </c>
      <c r="C26" s="7" t="s">
        <v>67</v>
      </c>
      <c r="D26" s="3"/>
    </row>
    <row r="27" spans="1:4" x14ac:dyDescent="0.25">
      <c r="A27" s="2"/>
      <c r="B27" s="11" t="s">
        <v>50</v>
      </c>
      <c r="C27" s="7" t="s">
        <v>68</v>
      </c>
      <c r="D27" s="3"/>
    </row>
    <row r="28" spans="1:4" ht="30" x14ac:dyDescent="0.25">
      <c r="A28" s="2"/>
      <c r="B28" s="11" t="s">
        <v>40</v>
      </c>
      <c r="C28" s="7" t="s">
        <v>99</v>
      </c>
      <c r="D28" s="3"/>
    </row>
    <row r="29" spans="1:4" x14ac:dyDescent="0.25">
      <c r="A29" s="2"/>
      <c r="B29" s="11" t="s">
        <v>41</v>
      </c>
      <c r="C29" s="7" t="s">
        <v>7</v>
      </c>
      <c r="D29" s="3"/>
    </row>
    <row r="30" spans="1:4" x14ac:dyDescent="0.25">
      <c r="A30" s="2"/>
      <c r="B30" s="11" t="s">
        <v>51</v>
      </c>
      <c r="C30" s="7" t="s">
        <v>7</v>
      </c>
      <c r="D30" s="3"/>
    </row>
    <row r="31" spans="1:4" x14ac:dyDescent="0.25">
      <c r="A31" s="2"/>
      <c r="B31" s="11" t="s">
        <v>52</v>
      </c>
      <c r="C31" s="7" t="s">
        <v>7</v>
      </c>
      <c r="D31" s="3"/>
    </row>
    <row r="32" spans="1:4" x14ac:dyDescent="0.25">
      <c r="A32" s="2"/>
      <c r="B32" s="11" t="s">
        <v>35</v>
      </c>
      <c r="C32" s="7" t="s">
        <v>7</v>
      </c>
      <c r="D32" s="3"/>
    </row>
    <row r="33" spans="1:4" ht="6.75" customHeight="1" x14ac:dyDescent="0.25">
      <c r="B33" s="12"/>
      <c r="C33" s="5"/>
    </row>
    <row r="34" spans="1:4" x14ac:dyDescent="0.25">
      <c r="A34" s="2"/>
      <c r="B34" s="11" t="s">
        <v>5</v>
      </c>
      <c r="C34" s="8" t="s">
        <v>7</v>
      </c>
      <c r="D34" s="3"/>
    </row>
    <row r="35" spans="1:4" x14ac:dyDescent="0.25">
      <c r="A35" s="2"/>
      <c r="B35" s="13" t="str">
        <f>IF(C34="ANO","Počet zpracovatelů:"," ")</f>
        <v xml:space="preserve"> </v>
      </c>
      <c r="C35" s="9"/>
      <c r="D35" s="3"/>
    </row>
    <row r="36" spans="1:4" ht="6.75" customHeight="1" x14ac:dyDescent="0.25">
      <c r="B36" s="12"/>
      <c r="C36" s="5">
        <v>3</v>
      </c>
    </row>
    <row r="37" spans="1:4" x14ac:dyDescent="0.25">
      <c r="B37" s="11" t="str">
        <f>IF(C35&gt;0,"ZPRACOVATEL 1"," ")</f>
        <v xml:space="preserve"> </v>
      </c>
      <c r="C37" s="5"/>
    </row>
    <row r="38" spans="1:4" x14ac:dyDescent="0.25">
      <c r="A38" s="2"/>
      <c r="B38" s="11" t="str">
        <f>IF(C35&gt;0,"Firma (název) zpracovatele:"," ")</f>
        <v xml:space="preserve"> </v>
      </c>
      <c r="C38" s="7" t="str">
        <f t="shared" ref="C38:C43" si="0">IF(B38=" "," ","")</f>
        <v xml:space="preserve"> </v>
      </c>
      <c r="D38" s="3"/>
    </row>
    <row r="39" spans="1:4" x14ac:dyDescent="0.25">
      <c r="A39" s="2"/>
      <c r="B39" s="11" t="str">
        <f>IF(C35&gt;0,"se sídlem:"," ")</f>
        <v xml:space="preserve"> </v>
      </c>
      <c r="C39" s="7" t="str">
        <f t="shared" si="0"/>
        <v xml:space="preserve"> </v>
      </c>
      <c r="D39" s="3"/>
    </row>
    <row r="40" spans="1:4" x14ac:dyDescent="0.25">
      <c r="A40" s="2"/>
      <c r="B40" s="11" t="str">
        <f>IF(C35&gt;0,"IČ:"," ")</f>
        <v xml:space="preserve"> </v>
      </c>
      <c r="C40" s="7" t="str">
        <f t="shared" si="0"/>
        <v xml:space="preserve"> </v>
      </c>
      <c r="D40" s="3"/>
    </row>
    <row r="41" spans="1:4" x14ac:dyDescent="0.25">
      <c r="A41" s="2"/>
      <c r="B41" s="11" t="str">
        <f>IF(C35&gt;0,"odpovědná osoba:"," ")</f>
        <v xml:space="preserve"> </v>
      </c>
      <c r="C41" s="7" t="str">
        <f t="shared" si="0"/>
        <v xml:space="preserve"> </v>
      </c>
      <c r="D41" s="3"/>
    </row>
    <row r="42" spans="1:4" x14ac:dyDescent="0.25">
      <c r="A42" s="2"/>
      <c r="B42" s="11" t="str">
        <f>IF(C35&gt;0,"e-mail:"," ")</f>
        <v xml:space="preserve"> </v>
      </c>
      <c r="C42" s="7" t="str">
        <f t="shared" si="0"/>
        <v xml:space="preserve"> </v>
      </c>
      <c r="D42" s="3"/>
    </row>
    <row r="43" spans="1:4" x14ac:dyDescent="0.25">
      <c r="A43" s="2"/>
      <c r="B43" s="11" t="str">
        <f>IF(C35&gt;0,"telefon:"," ")</f>
        <v xml:space="preserve"> </v>
      </c>
      <c r="C43" s="7" t="str">
        <f t="shared" si="0"/>
        <v xml:space="preserve"> </v>
      </c>
      <c r="D43" s="3"/>
    </row>
    <row r="44" spans="1:4" x14ac:dyDescent="0.25">
      <c r="A44" s="2"/>
      <c r="B44" s="11" t="str">
        <f>IF(C35&gt;0,"Smlouva o zpracování OÚ:"," ")</f>
        <v xml:space="preserve"> </v>
      </c>
      <c r="C44" s="7" t="s">
        <v>14</v>
      </c>
      <c r="D44" s="3"/>
    </row>
    <row r="45" spans="1:4" x14ac:dyDescent="0.25">
      <c r="A45" s="2"/>
      <c r="B45" s="11" t="str">
        <f>IF(AND(C35&gt;0,C44=Data!C5),"Právní předpis:"," ")</f>
        <v xml:space="preserve"> </v>
      </c>
      <c r="C45" s="7" t="str">
        <f>IF(B45=" "," ","")</f>
        <v xml:space="preserve"> </v>
      </c>
      <c r="D45" s="3"/>
    </row>
    <row r="46" spans="1:4" ht="6.75" customHeight="1" x14ac:dyDescent="0.25">
      <c r="B46" s="12"/>
      <c r="C46" s="5">
        <v>3</v>
      </c>
    </row>
    <row r="47" spans="1:4" x14ac:dyDescent="0.25">
      <c r="B47" s="11" t="str">
        <f>IF(C35&gt;1,"ZPRACOVATEL 2"," ")</f>
        <v xml:space="preserve"> </v>
      </c>
      <c r="C47" s="5"/>
    </row>
    <row r="48" spans="1:4" x14ac:dyDescent="0.25">
      <c r="A48" s="2"/>
      <c r="B48" s="11" t="str">
        <f>IF(C35&gt;1,"Firma (název) zpracovatele:"," ")</f>
        <v xml:space="preserve"> </v>
      </c>
      <c r="C48" s="7" t="str">
        <f t="shared" ref="C48:C53" si="1">IF(B48=" "," ","")</f>
        <v xml:space="preserve"> </v>
      </c>
      <c r="D48" s="3"/>
    </row>
    <row r="49" spans="1:4" x14ac:dyDescent="0.25">
      <c r="A49" s="2"/>
      <c r="B49" s="11" t="str">
        <f>IF(C35&gt;1,"se sídlem:"," ")</f>
        <v xml:space="preserve"> </v>
      </c>
      <c r="C49" s="7" t="str">
        <f t="shared" si="1"/>
        <v xml:space="preserve"> </v>
      </c>
      <c r="D49" s="3"/>
    </row>
    <row r="50" spans="1:4" x14ac:dyDescent="0.25">
      <c r="A50" s="2"/>
      <c r="B50" s="11" t="str">
        <f>IF(C35&gt;1,"IČ:"," ")</f>
        <v xml:space="preserve"> </v>
      </c>
      <c r="C50" s="7" t="str">
        <f t="shared" si="1"/>
        <v xml:space="preserve"> </v>
      </c>
      <c r="D50" s="3"/>
    </row>
    <row r="51" spans="1:4" x14ac:dyDescent="0.25">
      <c r="A51" s="2"/>
      <c r="B51" s="11" t="str">
        <f>IF(C35&gt;1,"odpovědná osoba:"," ")</f>
        <v xml:space="preserve"> </v>
      </c>
      <c r="C51" s="7" t="str">
        <f t="shared" si="1"/>
        <v xml:space="preserve"> </v>
      </c>
      <c r="D51" s="3"/>
    </row>
    <row r="52" spans="1:4" x14ac:dyDescent="0.25">
      <c r="A52" s="2"/>
      <c r="B52" s="11" t="str">
        <f>IF(C35&gt;1,"e-mail:"," ")</f>
        <v xml:space="preserve"> </v>
      </c>
      <c r="C52" s="7" t="str">
        <f t="shared" si="1"/>
        <v xml:space="preserve"> </v>
      </c>
      <c r="D52" s="3"/>
    </row>
    <row r="53" spans="1:4" x14ac:dyDescent="0.25">
      <c r="A53" s="2"/>
      <c r="B53" s="11" t="str">
        <f>IF(C35&gt;1,"telefon:"," ")</f>
        <v xml:space="preserve"> </v>
      </c>
      <c r="C53" s="7" t="str">
        <f t="shared" si="1"/>
        <v xml:space="preserve"> </v>
      </c>
      <c r="D53" s="3"/>
    </row>
    <row r="54" spans="1:4" x14ac:dyDescent="0.25">
      <c r="A54" s="2"/>
      <c r="B54" s="11" t="str">
        <f>IF(C35&gt;1,"Smlouva o zpracování OÚ:"," ")</f>
        <v xml:space="preserve"> </v>
      </c>
      <c r="C54" s="7" t="s">
        <v>14</v>
      </c>
      <c r="D54" s="3"/>
    </row>
    <row r="55" spans="1:4" x14ac:dyDescent="0.25">
      <c r="A55" s="2"/>
      <c r="B55" s="11" t="str">
        <f>IF(AND(C35&gt;1,C54=Data!C5),"Právní předpis:"," ")</f>
        <v xml:space="preserve"> </v>
      </c>
      <c r="C55" s="7" t="str">
        <f>IF(B55=" "," ","")</f>
        <v xml:space="preserve"> </v>
      </c>
      <c r="D55" s="3"/>
    </row>
    <row r="56" spans="1:4" ht="6.75" customHeight="1" x14ac:dyDescent="0.25">
      <c r="B56" s="12"/>
      <c r="C56" s="5">
        <v>3</v>
      </c>
    </row>
    <row r="57" spans="1:4" x14ac:dyDescent="0.25">
      <c r="B57" s="11" t="str">
        <f>IF(C35&gt;2,"ZPRACOVATEL 3"," ")</f>
        <v xml:space="preserve"> </v>
      </c>
      <c r="C57" s="5"/>
    </row>
    <row r="58" spans="1:4" x14ac:dyDescent="0.25">
      <c r="A58" s="2"/>
      <c r="B58" s="11" t="str">
        <f>IF(C35&gt;2,"Firma (název) zpracovatele:"," ")</f>
        <v xml:space="preserve"> </v>
      </c>
      <c r="C58" s="7" t="str">
        <f t="shared" ref="C58:C63" si="2">IF(B58=" "," ","")</f>
        <v xml:space="preserve"> </v>
      </c>
      <c r="D58" s="3"/>
    </row>
    <row r="59" spans="1:4" x14ac:dyDescent="0.25">
      <c r="A59" s="2"/>
      <c r="B59" s="11" t="str">
        <f>IF(C35&gt;2,"se sídlem:"," ")</f>
        <v xml:space="preserve"> </v>
      </c>
      <c r="C59" s="7" t="str">
        <f t="shared" si="2"/>
        <v xml:space="preserve"> </v>
      </c>
      <c r="D59" s="3"/>
    </row>
    <row r="60" spans="1:4" x14ac:dyDescent="0.25">
      <c r="A60" s="2"/>
      <c r="B60" s="11" t="str">
        <f>IF(C35&gt;2,"IČ:"," ")</f>
        <v xml:space="preserve"> </v>
      </c>
      <c r="C60" s="7" t="str">
        <f t="shared" si="2"/>
        <v xml:space="preserve"> </v>
      </c>
      <c r="D60" s="3"/>
    </row>
    <row r="61" spans="1:4" x14ac:dyDescent="0.25">
      <c r="A61" s="2"/>
      <c r="B61" s="11" t="str">
        <f>IF(C35&gt;2,"odpovědná osoba:"," ")</f>
        <v xml:space="preserve"> </v>
      </c>
      <c r="C61" s="7" t="str">
        <f t="shared" si="2"/>
        <v xml:space="preserve"> </v>
      </c>
      <c r="D61" s="3"/>
    </row>
    <row r="62" spans="1:4" x14ac:dyDescent="0.25">
      <c r="A62" s="2"/>
      <c r="B62" s="11" t="str">
        <f>IF(C35&gt;2,"e-mail:"," ")</f>
        <v xml:space="preserve"> </v>
      </c>
      <c r="C62" s="7" t="str">
        <f t="shared" si="2"/>
        <v xml:space="preserve"> </v>
      </c>
      <c r="D62" s="3"/>
    </row>
    <row r="63" spans="1:4" x14ac:dyDescent="0.25">
      <c r="A63" s="2"/>
      <c r="B63" s="11" t="str">
        <f>IF(C35&gt;2,"telefon:"," ")</f>
        <v xml:space="preserve"> </v>
      </c>
      <c r="C63" s="7" t="str">
        <f t="shared" si="2"/>
        <v xml:space="preserve"> </v>
      </c>
      <c r="D63" s="3"/>
    </row>
    <row r="64" spans="1:4" x14ac:dyDescent="0.25">
      <c r="A64" s="2"/>
      <c r="B64" s="11" t="str">
        <f>IF(C35&gt;2,"Smlouva o zpracování OÚ:"," ")</f>
        <v xml:space="preserve"> </v>
      </c>
      <c r="C64" s="7" t="s">
        <v>14</v>
      </c>
      <c r="D64" s="3"/>
    </row>
    <row r="65" spans="1:4" x14ac:dyDescent="0.25">
      <c r="A65" s="2"/>
      <c r="B65" s="11" t="str">
        <f>IF(AND(C35&gt;2,C64=Data!C5),"Právní předpis:"," ")</f>
        <v xml:space="preserve"> </v>
      </c>
      <c r="C65" s="7" t="str">
        <f>IF(B65=" "," ","")</f>
        <v xml:space="preserve"> </v>
      </c>
      <c r="D65" s="3"/>
    </row>
    <row r="66" spans="1:4" ht="6.75" customHeight="1" x14ac:dyDescent="0.25">
      <c r="B66" s="12"/>
      <c r="C66" s="5">
        <v>3</v>
      </c>
    </row>
    <row r="67" spans="1:4" x14ac:dyDescent="0.25">
      <c r="B67" s="11" t="str">
        <f>IF(C35&gt;3,"ZPRACOVATEL 4"," ")</f>
        <v xml:space="preserve"> </v>
      </c>
      <c r="C67" s="5"/>
    </row>
    <row r="68" spans="1:4" x14ac:dyDescent="0.25">
      <c r="A68" s="2"/>
      <c r="B68" s="11" t="str">
        <f>IF(C35&gt;3,"Firma (název) zpracovatele:"," ")</f>
        <v xml:space="preserve"> </v>
      </c>
      <c r="C68" s="7" t="str">
        <f t="shared" ref="C68:C73" si="3">IF(B68=" "," ","")</f>
        <v xml:space="preserve"> </v>
      </c>
      <c r="D68" s="3"/>
    </row>
    <row r="69" spans="1:4" x14ac:dyDescent="0.25">
      <c r="A69" s="2"/>
      <c r="B69" s="11" t="str">
        <f>IF(C35&gt;3,"se sídlem:"," ")</f>
        <v xml:space="preserve"> </v>
      </c>
      <c r="C69" s="7" t="str">
        <f t="shared" si="3"/>
        <v xml:space="preserve"> </v>
      </c>
      <c r="D69" s="3"/>
    </row>
    <row r="70" spans="1:4" x14ac:dyDescent="0.25">
      <c r="A70" s="2"/>
      <c r="B70" s="11" t="str">
        <f>IF(C35&gt;3,"IČ:"," ")</f>
        <v xml:space="preserve"> </v>
      </c>
      <c r="C70" s="7" t="str">
        <f t="shared" si="3"/>
        <v xml:space="preserve"> </v>
      </c>
      <c r="D70" s="3"/>
    </row>
    <row r="71" spans="1:4" x14ac:dyDescent="0.25">
      <c r="A71" s="2"/>
      <c r="B71" s="11" t="str">
        <f>IF(C35&gt;3,"odpovědná osoba:"," ")</f>
        <v xml:space="preserve"> </v>
      </c>
      <c r="C71" s="7" t="str">
        <f t="shared" si="3"/>
        <v xml:space="preserve"> </v>
      </c>
      <c r="D71" s="3"/>
    </row>
    <row r="72" spans="1:4" x14ac:dyDescent="0.25">
      <c r="A72" s="2"/>
      <c r="B72" s="11" t="str">
        <f>IF(C35&gt;3,"e-mail:"," ")</f>
        <v xml:space="preserve"> </v>
      </c>
      <c r="C72" s="7" t="str">
        <f t="shared" si="3"/>
        <v xml:space="preserve"> </v>
      </c>
      <c r="D72" s="3"/>
    </row>
    <row r="73" spans="1:4" x14ac:dyDescent="0.25">
      <c r="A73" s="2"/>
      <c r="B73" s="11" t="str">
        <f>IF(C35&gt;3,"telefon:"," ")</f>
        <v xml:space="preserve"> </v>
      </c>
      <c r="C73" s="7" t="str">
        <f t="shared" si="3"/>
        <v xml:space="preserve"> </v>
      </c>
      <c r="D73" s="3"/>
    </row>
    <row r="74" spans="1:4" x14ac:dyDescent="0.25">
      <c r="A74" s="2"/>
      <c r="B74" s="11" t="str">
        <f>IF(C35&gt;3,"Smlouva o zpracování OÚ:"," ")</f>
        <v xml:space="preserve"> </v>
      </c>
      <c r="C74" s="7" t="s">
        <v>14</v>
      </c>
      <c r="D74" s="3"/>
    </row>
    <row r="75" spans="1:4" x14ac:dyDescent="0.25">
      <c r="A75" s="2"/>
      <c r="B75" s="11" t="str">
        <f>IF(AND(C35&gt;3,C74=Data!C35),"Právní předpis:"," ")</f>
        <v xml:space="preserve"> </v>
      </c>
      <c r="C75" s="7" t="str">
        <f>IF(B75=" "," ","")</f>
        <v xml:space="preserve"> </v>
      </c>
      <c r="D75" s="3"/>
    </row>
    <row r="76" spans="1:4" ht="6.75" customHeight="1" x14ac:dyDescent="0.25">
      <c r="B76" s="12"/>
      <c r="C76" s="5">
        <v>3</v>
      </c>
    </row>
    <row r="77" spans="1:4" x14ac:dyDescent="0.25">
      <c r="B77" s="11" t="str">
        <f>IF(C35&gt;4,"ZPRACOVATEL 5"," ")</f>
        <v xml:space="preserve"> </v>
      </c>
      <c r="C77" s="5"/>
    </row>
    <row r="78" spans="1:4" x14ac:dyDescent="0.25">
      <c r="A78" s="2"/>
      <c r="B78" s="11" t="str">
        <f>IF(C35&gt;4,"Firma (název) zpracovatele:"," ")</f>
        <v xml:space="preserve"> </v>
      </c>
      <c r="C78" s="7" t="str">
        <f t="shared" ref="C78:C83" si="4">IF(B78=" "," ","")</f>
        <v xml:space="preserve"> </v>
      </c>
      <c r="D78" s="3"/>
    </row>
    <row r="79" spans="1:4" x14ac:dyDescent="0.25">
      <c r="A79" s="2"/>
      <c r="B79" s="11" t="str">
        <f>IF(C35&gt;4,"se sídlem:"," ")</f>
        <v xml:space="preserve"> </v>
      </c>
      <c r="C79" s="7" t="str">
        <f t="shared" si="4"/>
        <v xml:space="preserve"> </v>
      </c>
      <c r="D79" s="3"/>
    </row>
    <row r="80" spans="1:4" x14ac:dyDescent="0.25">
      <c r="A80" s="2"/>
      <c r="B80" s="11" t="str">
        <f>IF(C35&gt;4,"IČ:"," ")</f>
        <v xml:space="preserve"> </v>
      </c>
      <c r="C80" s="7" t="str">
        <f t="shared" si="4"/>
        <v xml:space="preserve"> </v>
      </c>
      <c r="D80" s="3"/>
    </row>
    <row r="81" spans="1:4" x14ac:dyDescent="0.25">
      <c r="A81" s="2"/>
      <c r="B81" s="11" t="str">
        <f>IF(C35&gt;4,"odpovědná osoba:"," ")</f>
        <v xml:space="preserve"> </v>
      </c>
      <c r="C81" s="7" t="str">
        <f t="shared" si="4"/>
        <v xml:space="preserve"> </v>
      </c>
      <c r="D81" s="3"/>
    </row>
    <row r="82" spans="1:4" x14ac:dyDescent="0.25">
      <c r="A82" s="2"/>
      <c r="B82" s="11" t="str">
        <f>IF(C35&gt;4,"e-mail:"," ")</f>
        <v xml:space="preserve"> </v>
      </c>
      <c r="C82" s="7" t="str">
        <f t="shared" si="4"/>
        <v xml:space="preserve"> </v>
      </c>
      <c r="D82" s="3"/>
    </row>
    <row r="83" spans="1:4" x14ac:dyDescent="0.25">
      <c r="A83" s="2"/>
      <c r="B83" s="11" t="str">
        <f>IF(C35&gt;4,"telefon:"," ")</f>
        <v xml:space="preserve"> </v>
      </c>
      <c r="C83" s="7" t="str">
        <f t="shared" si="4"/>
        <v xml:space="preserve"> </v>
      </c>
      <c r="D83" s="3"/>
    </row>
    <row r="84" spans="1:4" x14ac:dyDescent="0.25">
      <c r="A84" s="2"/>
      <c r="B84" s="11" t="str">
        <f>IF(C35&gt;4,"Smlouva o zpracování OÚ:"," ")</f>
        <v xml:space="preserve"> </v>
      </c>
      <c r="C84" s="7" t="s">
        <v>14</v>
      </c>
      <c r="D84" s="3"/>
    </row>
    <row r="85" spans="1:4" x14ac:dyDescent="0.25">
      <c r="A85" s="2"/>
      <c r="B85" s="11" t="str">
        <f>IF(AND(C35&gt;4,C84=Data!C45),"Právní předpis:"," ")</f>
        <v xml:space="preserve"> </v>
      </c>
      <c r="C85" s="7" t="str">
        <f>IF(B85=" "," ","")</f>
        <v xml:space="preserve"> </v>
      </c>
      <c r="D85" s="3"/>
    </row>
  </sheetData>
  <conditionalFormatting sqref="B38">
    <cfRule type="cellIs" dxfId="83" priority="84" operator="equal">
      <formula>" "</formula>
    </cfRule>
  </conditionalFormatting>
  <conditionalFormatting sqref="B40:C45 B39">
    <cfRule type="cellIs" dxfId="82" priority="83" operator="equal">
      <formula>" "</formula>
    </cfRule>
  </conditionalFormatting>
  <conditionalFormatting sqref="B35">
    <cfRule type="cellIs" dxfId="81" priority="82" operator="equal">
      <formula>" "</formula>
    </cfRule>
  </conditionalFormatting>
  <conditionalFormatting sqref="B37">
    <cfRule type="cellIs" dxfId="80" priority="81" operator="equal">
      <formula>" "</formula>
    </cfRule>
  </conditionalFormatting>
  <conditionalFormatting sqref="C40:C45">
    <cfRule type="cellIs" dxfId="79" priority="75" operator="equal">
      <formula>" "</formula>
    </cfRule>
    <cfRule type="cellIs" dxfId="78" priority="80" operator="equal">
      <formula>" "</formula>
    </cfRule>
  </conditionalFormatting>
  <conditionalFormatting sqref="C40">
    <cfRule type="cellIs" dxfId="77" priority="79" operator="equal">
      <formula>" "</formula>
    </cfRule>
  </conditionalFormatting>
  <conditionalFormatting sqref="C41">
    <cfRule type="cellIs" dxfId="76" priority="78" operator="equal">
      <formula>" "</formula>
    </cfRule>
  </conditionalFormatting>
  <conditionalFormatting sqref="C42">
    <cfRule type="cellIs" dxfId="75" priority="77" operator="equal">
      <formula>" "</formula>
    </cfRule>
  </conditionalFormatting>
  <conditionalFormatting sqref="C43">
    <cfRule type="cellIs" dxfId="74" priority="76" operator="equal">
      <formula>" "</formula>
    </cfRule>
  </conditionalFormatting>
  <conditionalFormatting sqref="C35">
    <cfRule type="expression" dxfId="73" priority="74">
      <formula>$B$35="Počet zpracovatelů:"</formula>
    </cfRule>
  </conditionalFormatting>
  <conditionalFormatting sqref="C44">
    <cfRule type="expression" dxfId="72" priority="73">
      <formula>$B$44="Smlouva o zpracování OÚ:"</formula>
    </cfRule>
  </conditionalFormatting>
  <conditionalFormatting sqref="B48:C48">
    <cfRule type="cellIs" dxfId="71" priority="72" operator="equal">
      <formula>" "</formula>
    </cfRule>
  </conditionalFormatting>
  <conditionalFormatting sqref="B49:C53 B55:C55 B54">
    <cfRule type="cellIs" dxfId="70" priority="71" operator="equal">
      <formula>" "</formula>
    </cfRule>
  </conditionalFormatting>
  <conditionalFormatting sqref="B47">
    <cfRule type="cellIs" dxfId="69" priority="70" operator="equal">
      <formula>" "</formula>
    </cfRule>
  </conditionalFormatting>
  <conditionalFormatting sqref="C48:C53 C55">
    <cfRule type="cellIs" dxfId="68" priority="63" operator="equal">
      <formula>" "</formula>
    </cfRule>
    <cfRule type="cellIs" dxfId="67" priority="69" operator="equal">
      <formula>" "</formula>
    </cfRule>
  </conditionalFormatting>
  <conditionalFormatting sqref="C49">
    <cfRule type="cellIs" dxfId="66" priority="68" operator="equal">
      <formula>" "</formula>
    </cfRule>
  </conditionalFormatting>
  <conditionalFormatting sqref="C50">
    <cfRule type="cellIs" dxfId="65" priority="67" operator="equal">
      <formula>" "</formula>
    </cfRule>
  </conditionalFormatting>
  <conditionalFormatting sqref="C51">
    <cfRule type="cellIs" dxfId="64" priority="66" operator="equal">
      <formula>" "</formula>
    </cfRule>
  </conditionalFormatting>
  <conditionalFormatting sqref="C52">
    <cfRule type="cellIs" dxfId="63" priority="65" operator="equal">
      <formula>" "</formula>
    </cfRule>
  </conditionalFormatting>
  <conditionalFormatting sqref="C53">
    <cfRule type="cellIs" dxfId="62" priority="64" operator="equal">
      <formula>" "</formula>
    </cfRule>
  </conditionalFormatting>
  <conditionalFormatting sqref="B58:C58">
    <cfRule type="cellIs" dxfId="61" priority="62" operator="equal">
      <formula>" "</formula>
    </cfRule>
  </conditionalFormatting>
  <conditionalFormatting sqref="B59:C65">
    <cfRule type="cellIs" dxfId="60" priority="61" operator="equal">
      <formula>" "</formula>
    </cfRule>
  </conditionalFormatting>
  <conditionalFormatting sqref="B57">
    <cfRule type="cellIs" dxfId="59" priority="60" operator="equal">
      <formula>" "</formula>
    </cfRule>
  </conditionalFormatting>
  <conditionalFormatting sqref="C58:C65">
    <cfRule type="cellIs" dxfId="58" priority="53" operator="equal">
      <formula>" "</formula>
    </cfRule>
    <cfRule type="cellIs" dxfId="57" priority="59" operator="equal">
      <formula>" "</formula>
    </cfRule>
  </conditionalFormatting>
  <conditionalFormatting sqref="C59">
    <cfRule type="cellIs" dxfId="56" priority="58" operator="equal">
      <formula>" "</formula>
    </cfRule>
  </conditionalFormatting>
  <conditionalFormatting sqref="C60">
    <cfRule type="cellIs" dxfId="55" priority="57" operator="equal">
      <formula>" "</formula>
    </cfRule>
  </conditionalFormatting>
  <conditionalFormatting sqref="C61">
    <cfRule type="cellIs" dxfId="54" priority="56" operator="equal">
      <formula>" "</formula>
    </cfRule>
  </conditionalFormatting>
  <conditionalFormatting sqref="C62">
    <cfRule type="cellIs" dxfId="53" priority="55" operator="equal">
      <formula>" "</formula>
    </cfRule>
  </conditionalFormatting>
  <conditionalFormatting sqref="C63">
    <cfRule type="cellIs" dxfId="52" priority="54" operator="equal">
      <formula>" "</formula>
    </cfRule>
  </conditionalFormatting>
  <conditionalFormatting sqref="C64">
    <cfRule type="expression" dxfId="51" priority="52">
      <formula>$B$64="Smlouva o zpracování OÚ:"</formula>
    </cfRule>
  </conditionalFormatting>
  <conditionalFormatting sqref="B68:C68">
    <cfRule type="cellIs" dxfId="50" priority="51" operator="equal">
      <formula>" "</formula>
    </cfRule>
  </conditionalFormatting>
  <conditionalFormatting sqref="B69:C75">
    <cfRule type="cellIs" dxfId="49" priority="50" operator="equal">
      <formula>" "</formula>
    </cfRule>
  </conditionalFormatting>
  <conditionalFormatting sqref="B67">
    <cfRule type="cellIs" dxfId="48" priority="49" operator="equal">
      <formula>" "</formula>
    </cfRule>
  </conditionalFormatting>
  <conditionalFormatting sqref="C68:C75">
    <cfRule type="cellIs" dxfId="47" priority="42" operator="equal">
      <formula>" "</formula>
    </cfRule>
    <cfRule type="cellIs" dxfId="46" priority="48" operator="equal">
      <formula>" "</formula>
    </cfRule>
  </conditionalFormatting>
  <conditionalFormatting sqref="C69">
    <cfRule type="cellIs" dxfId="45" priority="47" operator="equal">
      <formula>" "</formula>
    </cfRule>
  </conditionalFormatting>
  <conditionalFormatting sqref="C70">
    <cfRule type="cellIs" dxfId="44" priority="46" operator="equal">
      <formula>" "</formula>
    </cfRule>
  </conditionalFormatting>
  <conditionalFormatting sqref="C71">
    <cfRule type="cellIs" dxfId="43" priority="45" operator="equal">
      <formula>" "</formula>
    </cfRule>
  </conditionalFormatting>
  <conditionalFormatting sqref="C72">
    <cfRule type="cellIs" dxfId="42" priority="44" operator="equal">
      <formula>" "</formula>
    </cfRule>
  </conditionalFormatting>
  <conditionalFormatting sqref="C73">
    <cfRule type="cellIs" dxfId="41" priority="43" operator="equal">
      <formula>" "</formula>
    </cfRule>
  </conditionalFormatting>
  <conditionalFormatting sqref="C74">
    <cfRule type="expression" dxfId="40" priority="41">
      <formula>$B$74="Smlouva o zpracování OÚ:"</formula>
    </cfRule>
  </conditionalFormatting>
  <conditionalFormatting sqref="B78:C78">
    <cfRule type="cellIs" dxfId="39" priority="40" operator="equal">
      <formula>" "</formula>
    </cfRule>
  </conditionalFormatting>
  <conditionalFormatting sqref="B79:C85">
    <cfRule type="cellIs" dxfId="38" priority="39" operator="equal">
      <formula>" "</formula>
    </cfRule>
  </conditionalFormatting>
  <conditionalFormatting sqref="B77">
    <cfRule type="cellIs" dxfId="37" priority="38" operator="equal">
      <formula>" "</formula>
    </cfRule>
  </conditionalFormatting>
  <conditionalFormatting sqref="C78:C85">
    <cfRule type="cellIs" dxfId="36" priority="31" operator="equal">
      <formula>" "</formula>
    </cfRule>
    <cfRule type="cellIs" dxfId="35" priority="37" operator="equal">
      <formula>" "</formula>
    </cfRule>
  </conditionalFormatting>
  <conditionalFormatting sqref="C79">
    <cfRule type="cellIs" dxfId="34" priority="36" operator="equal">
      <formula>" "</formula>
    </cfRule>
  </conditionalFormatting>
  <conditionalFormatting sqref="C80">
    <cfRule type="cellIs" dxfId="33" priority="35" operator="equal">
      <formula>" "</formula>
    </cfRule>
  </conditionalFormatting>
  <conditionalFormatting sqref="C81">
    <cfRule type="cellIs" dxfId="32" priority="34" operator="equal">
      <formula>" "</formula>
    </cfRule>
  </conditionalFormatting>
  <conditionalFormatting sqref="C82">
    <cfRule type="cellIs" dxfId="31" priority="33" operator="equal">
      <formula>" "</formula>
    </cfRule>
  </conditionalFormatting>
  <conditionalFormatting sqref="C83">
    <cfRule type="cellIs" dxfId="30" priority="32" operator="equal">
      <formula>" "</formula>
    </cfRule>
  </conditionalFormatting>
  <conditionalFormatting sqref="C84">
    <cfRule type="expression" dxfId="29" priority="30">
      <formula>$B$84="Smlouva o zpracování OÚ:"</formula>
    </cfRule>
  </conditionalFormatting>
  <conditionalFormatting sqref="C54">
    <cfRule type="cellIs" dxfId="28" priority="29" operator="equal">
      <formula>" "</formula>
    </cfRule>
  </conditionalFormatting>
  <conditionalFormatting sqref="C54">
    <cfRule type="cellIs" dxfId="27" priority="27" operator="equal">
      <formula>" "</formula>
    </cfRule>
    <cfRule type="cellIs" dxfId="26" priority="28" operator="equal">
      <formula>" "</formula>
    </cfRule>
  </conditionalFormatting>
  <conditionalFormatting sqref="C54">
    <cfRule type="expression" dxfId="25" priority="26">
      <formula>$B$54="Smlouva o zpracování OÚ:"</formula>
    </cfRule>
  </conditionalFormatting>
  <conditionalFormatting sqref="C38">
    <cfRule type="cellIs" dxfId="24" priority="25" operator="equal">
      <formula>" "</formula>
    </cfRule>
  </conditionalFormatting>
  <conditionalFormatting sqref="C39">
    <cfRule type="cellIs" dxfId="23" priority="24" operator="equal">
      <formula>" "</formula>
    </cfRule>
  </conditionalFormatting>
  <conditionalFormatting sqref="C38:C39">
    <cfRule type="cellIs" dxfId="22" priority="21" operator="equal">
      <formula>" "</formula>
    </cfRule>
    <cfRule type="cellIs" dxfId="21" priority="23" operator="equal">
      <formula>" "</formula>
    </cfRule>
  </conditionalFormatting>
  <conditionalFormatting sqref="C39">
    <cfRule type="cellIs" dxfId="20" priority="22" operator="equal">
      <formula>" "</formula>
    </cfRule>
  </conditionalFormatting>
  <conditionalFormatting sqref="C22">
    <cfRule type="cellIs" dxfId="19" priority="19" operator="equal">
      <formula>"NEVÍM"</formula>
    </cfRule>
    <cfRule type="cellIs" dxfId="18" priority="20" operator="equal">
      <formula>"ANO"</formula>
    </cfRule>
  </conditionalFormatting>
  <conditionalFormatting sqref="C20">
    <cfRule type="expression" dxfId="17" priority="18">
      <formula>$B$20="      - jejich druh:"</formula>
    </cfRule>
  </conditionalFormatting>
  <conditionalFormatting sqref="C21">
    <cfRule type="expression" dxfId="16" priority="17">
      <formula>$B$20="      - jejich druh:"</formula>
    </cfRule>
  </conditionalFormatting>
  <conditionalFormatting sqref="C19">
    <cfRule type="cellIs" dxfId="15" priority="16" operator="equal">
      <formula>"NEVÍM"</formula>
    </cfRule>
  </conditionalFormatting>
  <conditionalFormatting sqref="C32">
    <cfRule type="cellIs" dxfId="14" priority="14" operator="equal">
      <formula>"NEVÍM"</formula>
    </cfRule>
    <cfRule type="cellIs" dxfId="13" priority="15" operator="equal">
      <formula>"ANO"</formula>
    </cfRule>
  </conditionalFormatting>
  <conditionalFormatting sqref="C29">
    <cfRule type="cellIs" dxfId="12" priority="12" operator="equal">
      <formula>"NEVÍM"</formula>
    </cfRule>
    <cfRule type="cellIs" dxfId="11" priority="13"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8628EB81-576B-4298-8CE9-E9510DB564C1}">
            <xm:f>Data!$G$4</xm:f>
            <x14:dxf>
              <fill>
                <patternFill>
                  <bgColor rgb="FFFF0000"/>
                </patternFill>
              </fill>
            </x14:dxf>
          </x14:cfRule>
          <x14:cfRule type="cellIs" priority="11" operator="equal" id="{AD766C19-3788-4BAF-931C-CDA4F8D982AB}">
            <xm:f>Data!$G$3</xm:f>
            <x14:dxf>
              <fill>
                <patternFill>
                  <bgColor rgb="FFFF0000"/>
                </patternFill>
              </fill>
            </x14:dxf>
          </x14:cfRule>
          <xm:sqref>C25</xm:sqref>
        </x14:conditionalFormatting>
        <x14:conditionalFormatting xmlns:xm="http://schemas.microsoft.com/office/excel/2006/main">
          <x14:cfRule type="cellIs" priority="6" operator="equal" id="{AB1668F2-0AC0-4930-B2EA-D1CFF3C79C4C}">
            <xm:f>Data!$H$5</xm:f>
            <x14:dxf>
              <fill>
                <patternFill>
                  <bgColor rgb="FFFF0000"/>
                </patternFill>
              </fill>
            </x14:dxf>
          </x14:cfRule>
          <x14:cfRule type="cellIs" priority="7" operator="equal" id="{00B50E75-92F4-4D56-A367-13569B864A4E}">
            <xm:f>Data!$H$4</xm:f>
            <x14:dxf>
              <fill>
                <patternFill>
                  <bgColor rgb="FFFF0000"/>
                </patternFill>
              </fill>
            </x14:dxf>
          </x14:cfRule>
          <x14:cfRule type="cellIs" priority="8" operator="equal" id="{38368762-0FD7-432D-8AE4-12D260B28C48}">
            <xm:f>Data!$H$3</xm:f>
            <x14:dxf>
              <fill>
                <patternFill>
                  <bgColor rgb="FFFF0000"/>
                </patternFill>
              </fill>
            </x14:dxf>
          </x14:cfRule>
          <x14:cfRule type="cellIs" priority="9" operator="equal" id="{3DC13382-B1CA-405E-BB66-CD3B1D65D21F}">
            <xm:f>Data!$H$2</xm:f>
            <x14:dxf>
              <fill>
                <patternFill>
                  <bgColor rgb="FFFF0000"/>
                </patternFill>
              </fill>
            </x14:dxf>
          </x14:cfRule>
          <xm:sqref>C16</xm:sqref>
        </x14:conditionalFormatting>
        <x14:conditionalFormatting xmlns:xm="http://schemas.microsoft.com/office/excel/2006/main">
          <x14:cfRule type="cellIs" priority="5" operator="equal" id="{B9B1DCCF-AAE8-4695-9EB3-BA02A2501C7C}">
            <xm:f>Data!$B$3</xm:f>
            <x14:dxf>
              <fill>
                <patternFill>
                  <bgColor rgb="FFFF0000"/>
                </patternFill>
              </fill>
            </x14:dxf>
          </x14:cfRule>
          <xm:sqref>C30</xm:sqref>
        </x14:conditionalFormatting>
        <x14:conditionalFormatting xmlns:xm="http://schemas.microsoft.com/office/excel/2006/main">
          <x14:cfRule type="cellIs" priority="3" operator="equal" id="{348C72A1-6BBD-43B1-88C9-556742F480B4}">
            <xm:f>Data!$B$3</xm:f>
            <x14:dxf>
              <fill>
                <patternFill>
                  <bgColor rgb="FFFF0000"/>
                </patternFill>
              </fill>
            </x14:dxf>
          </x14:cfRule>
          <x14:cfRule type="cellIs" priority="4" operator="equal" id="{8E776612-70E1-421A-A799-C76C2BD7A876}">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0</v>
      </c>
      <c r="B1" t="s">
        <v>6</v>
      </c>
      <c r="C1" t="s">
        <v>10</v>
      </c>
      <c r="E1" t="s">
        <v>26</v>
      </c>
      <c r="F1" t="s">
        <v>30</v>
      </c>
      <c r="G1" t="s">
        <v>7</v>
      </c>
      <c r="H1" t="s">
        <v>7</v>
      </c>
    </row>
    <row r="2" spans="1:8" x14ac:dyDescent="0.25">
      <c r="A2" t="s">
        <v>1</v>
      </c>
      <c r="B2" t="s">
        <v>7</v>
      </c>
      <c r="C2" t="s">
        <v>12</v>
      </c>
      <c r="D2">
        <v>1</v>
      </c>
      <c r="E2" t="s">
        <v>27</v>
      </c>
      <c r="F2" t="s">
        <v>31</v>
      </c>
      <c r="G2" t="s">
        <v>39</v>
      </c>
      <c r="H2" t="s">
        <v>46</v>
      </c>
    </row>
    <row r="3" spans="1:8" x14ac:dyDescent="0.25">
      <c r="B3" t="s">
        <v>8</v>
      </c>
      <c r="C3" t="s">
        <v>15</v>
      </c>
      <c r="D3">
        <v>2</v>
      </c>
      <c r="E3" t="s">
        <v>28</v>
      </c>
      <c r="F3" t="s">
        <v>32</v>
      </c>
      <c r="G3" t="s">
        <v>43</v>
      </c>
      <c r="H3" t="s">
        <v>47</v>
      </c>
    </row>
    <row r="4" spans="1:8" x14ac:dyDescent="0.25">
      <c r="C4" t="s">
        <v>11</v>
      </c>
      <c r="D4">
        <v>3</v>
      </c>
      <c r="G4" t="s">
        <v>44</v>
      </c>
      <c r="H4" t="s">
        <v>48</v>
      </c>
    </row>
    <row r="5" spans="1:8" x14ac:dyDescent="0.25">
      <c r="C5" t="s">
        <v>13</v>
      </c>
      <c r="D5">
        <v>4</v>
      </c>
      <c r="H5" t="s">
        <v>8</v>
      </c>
    </row>
    <row r="6" spans="1:8" x14ac:dyDescent="0.25">
      <c r="C6" t="s">
        <v>8</v>
      </c>
      <c r="D6">
        <v>5</v>
      </c>
    </row>
    <row r="7" spans="1:8" x14ac:dyDescent="0.25">
      <c r="C7" t="s">
        <v>14</v>
      </c>
      <c r="D7" t="s">
        <v>16</v>
      </c>
    </row>
    <row r="8" spans="1:8" x14ac:dyDescent="0.25">
      <c r="C8" t="s">
        <v>14</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veřejný opatrovník</vt:lpstr>
      <vt:lpstr>zvláštní příjemce</vt:lpstr>
      <vt:lpstr>dotace</vt:lpstr>
      <vt:lpstr>parkovací průkaz</vt:lpstr>
      <vt:lpstr>euroklíče</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Salášek</dc:creator>
  <cp:lastModifiedBy>Tomáš Salášek</cp:lastModifiedBy>
  <cp:lastPrinted>2018-04-05T08:50:20Z</cp:lastPrinted>
  <dcterms:created xsi:type="dcterms:W3CDTF">2017-08-05T16:45:01Z</dcterms:created>
  <dcterms:modified xsi:type="dcterms:W3CDTF">2018-04-24T06:40:46Z</dcterms:modified>
</cp:coreProperties>
</file>