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GDPR\Agendy odborů\OVV\"/>
    </mc:Choice>
  </mc:AlternateContent>
  <bookViews>
    <workbookView xWindow="0" yWindow="0" windowWidth="24000" windowHeight="9840" activeTab="8"/>
  </bookViews>
  <sheets>
    <sheet name=" " sheetId="5" r:id="rId1"/>
    <sheet name="Pokyny k vyplnění" sheetId="6" r:id="rId2"/>
    <sheet name="Úvod" sheetId="1" r:id="rId3"/>
    <sheet name="Vzor 1" sheetId="7" r:id="rId4"/>
    <sheet name="Vzor 2" sheetId="8" r:id="rId5"/>
    <sheet name="Kamerový systém" sheetId="9" r:id="rId6"/>
    <sheet name="Autorizace do veřejné wifi" sheetId="2" r:id="rId7"/>
    <sheet name="Intranet" sheetId="10" r:id="rId8"/>
    <sheet name="Odběr novinek na webu" sheetId="12" r:id="rId9"/>
    <sheet name="Přístup do LAN" sheetId="11" r:id="rId10"/>
    <sheet name="Data" sheetId="3" r:id="rId11"/>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12" l="1"/>
  <c r="C85" i="12" s="1"/>
  <c r="B84" i="12"/>
  <c r="C83" i="12"/>
  <c r="B83" i="12"/>
  <c r="B82" i="12"/>
  <c r="C82" i="12" s="1"/>
  <c r="C81" i="12"/>
  <c r="B81" i="12"/>
  <c r="B80" i="12"/>
  <c r="C80" i="12" s="1"/>
  <c r="C79" i="12"/>
  <c r="B79" i="12"/>
  <c r="B78" i="12"/>
  <c r="C78" i="12" s="1"/>
  <c r="B77" i="12"/>
  <c r="B75" i="12"/>
  <c r="C75" i="12" s="1"/>
  <c r="B74" i="12"/>
  <c r="C73" i="12"/>
  <c r="B73" i="12"/>
  <c r="C72" i="12"/>
  <c r="B72" i="12"/>
  <c r="C71" i="12"/>
  <c r="B71" i="12"/>
  <c r="C70" i="12"/>
  <c r="B70" i="12"/>
  <c r="C69" i="12"/>
  <c r="B69" i="12"/>
  <c r="C68" i="12"/>
  <c r="B68" i="12"/>
  <c r="B67" i="12"/>
  <c r="B65" i="12"/>
  <c r="C65" i="12" s="1"/>
  <c r="B64" i="12"/>
  <c r="C63" i="12"/>
  <c r="B63" i="12"/>
  <c r="C62" i="12"/>
  <c r="B62" i="12"/>
  <c r="C61" i="12"/>
  <c r="B61" i="12"/>
  <c r="C60" i="12"/>
  <c r="B60" i="12"/>
  <c r="C59" i="12"/>
  <c r="B59" i="12"/>
  <c r="C58" i="12"/>
  <c r="B58" i="12"/>
  <c r="B57" i="12"/>
  <c r="B55" i="12"/>
  <c r="C55" i="12" s="1"/>
  <c r="B54" i="12"/>
  <c r="C53" i="12"/>
  <c r="B53" i="12"/>
  <c r="C52" i="12"/>
  <c r="B52" i="12"/>
  <c r="C51" i="12"/>
  <c r="B51" i="12"/>
  <c r="C50" i="12"/>
  <c r="B50" i="12"/>
  <c r="C49" i="12"/>
  <c r="B49" i="12"/>
  <c r="C48" i="12"/>
  <c r="B48" i="12"/>
  <c r="B47" i="12"/>
  <c r="B45" i="12"/>
  <c r="C45" i="12" s="1"/>
  <c r="B44" i="12"/>
  <c r="C43" i="12"/>
  <c r="B43" i="12"/>
  <c r="C42" i="12"/>
  <c r="B42" i="12"/>
  <c r="C41" i="12"/>
  <c r="B41" i="12"/>
  <c r="C40" i="12"/>
  <c r="B40" i="12"/>
  <c r="C39" i="12"/>
  <c r="B39" i="12"/>
  <c r="C38" i="12"/>
  <c r="B38" i="12"/>
  <c r="B37" i="12"/>
  <c r="B35" i="12"/>
  <c r="B21" i="12"/>
  <c r="B20" i="12"/>
  <c r="B85" i="11" l="1"/>
  <c r="C85" i="11" s="1"/>
  <c r="B84" i="11"/>
  <c r="C83" i="11"/>
  <c r="B83" i="11"/>
  <c r="B82" i="11"/>
  <c r="C82" i="11" s="1"/>
  <c r="C81" i="11"/>
  <c r="B81" i="11"/>
  <c r="B80" i="11"/>
  <c r="C80" i="11" s="1"/>
  <c r="C79" i="11"/>
  <c r="B79" i="11"/>
  <c r="B78" i="11"/>
  <c r="C78" i="11" s="1"/>
  <c r="B77" i="11"/>
  <c r="B75" i="11"/>
  <c r="C75" i="11" s="1"/>
  <c r="B74" i="11"/>
  <c r="C73" i="11"/>
  <c r="B73" i="11"/>
  <c r="C72" i="11"/>
  <c r="B72" i="11"/>
  <c r="C71" i="11"/>
  <c r="B71" i="11"/>
  <c r="C70" i="11"/>
  <c r="B70" i="11"/>
  <c r="C69" i="11"/>
  <c r="B69" i="11"/>
  <c r="C68" i="11"/>
  <c r="B68" i="11"/>
  <c r="B67" i="11"/>
  <c r="B65" i="11"/>
  <c r="C65" i="11" s="1"/>
  <c r="B64" i="11"/>
  <c r="C63" i="11"/>
  <c r="B63" i="11"/>
  <c r="C62" i="11"/>
  <c r="B62" i="11"/>
  <c r="C61" i="11"/>
  <c r="B61" i="11"/>
  <c r="C60" i="11"/>
  <c r="B60" i="11"/>
  <c r="C59" i="11"/>
  <c r="B59" i="11"/>
  <c r="C58" i="11"/>
  <c r="B58" i="11"/>
  <c r="B57" i="11"/>
  <c r="B55" i="11"/>
  <c r="C55" i="11" s="1"/>
  <c r="B54" i="11"/>
  <c r="C53" i="11"/>
  <c r="B53" i="11"/>
  <c r="C52" i="11"/>
  <c r="B52" i="11"/>
  <c r="C51" i="11"/>
  <c r="B51" i="11"/>
  <c r="C50" i="11"/>
  <c r="B50" i="11"/>
  <c r="C49" i="11"/>
  <c r="B49" i="11"/>
  <c r="C48" i="11"/>
  <c r="B48" i="11"/>
  <c r="B47" i="11"/>
  <c r="B45" i="11"/>
  <c r="C45" i="11" s="1"/>
  <c r="B44" i="11"/>
  <c r="C43" i="11"/>
  <c r="B43" i="11"/>
  <c r="C42" i="11"/>
  <c r="B42" i="11"/>
  <c r="C41" i="11"/>
  <c r="B41" i="11"/>
  <c r="C40" i="11"/>
  <c r="B40" i="11"/>
  <c r="C39" i="11"/>
  <c r="B39" i="11"/>
  <c r="C38" i="11"/>
  <c r="B38" i="11"/>
  <c r="B37" i="11"/>
  <c r="B35" i="11"/>
  <c r="B21" i="11"/>
  <c r="B20" i="11"/>
  <c r="B85" i="10" l="1"/>
  <c r="C85" i="10" s="1"/>
  <c r="B84" i="10"/>
  <c r="B83" i="10"/>
  <c r="C83" i="10" s="1"/>
  <c r="C82" i="10"/>
  <c r="B82" i="10"/>
  <c r="B81" i="10"/>
  <c r="C81" i="10" s="1"/>
  <c r="C80" i="10"/>
  <c r="B80" i="10"/>
  <c r="B79" i="10"/>
  <c r="C79" i="10" s="1"/>
  <c r="C78" i="10"/>
  <c r="B78" i="10"/>
  <c r="B77" i="10"/>
  <c r="B75" i="10"/>
  <c r="C75" i="10" s="1"/>
  <c r="B74" i="10"/>
  <c r="C73" i="10"/>
  <c r="B73" i="10"/>
  <c r="C72" i="10"/>
  <c r="B72" i="10"/>
  <c r="C71" i="10"/>
  <c r="B71" i="10"/>
  <c r="C70" i="10"/>
  <c r="B70" i="10"/>
  <c r="C69" i="10"/>
  <c r="B69" i="10"/>
  <c r="C68" i="10"/>
  <c r="B68" i="10"/>
  <c r="B67" i="10"/>
  <c r="B65" i="10"/>
  <c r="C65" i="10" s="1"/>
  <c r="B64" i="10"/>
  <c r="C63" i="10"/>
  <c r="B63" i="10"/>
  <c r="C62" i="10"/>
  <c r="B62" i="10"/>
  <c r="C61" i="10"/>
  <c r="B61" i="10"/>
  <c r="C60" i="10"/>
  <c r="B60" i="10"/>
  <c r="C59" i="10"/>
  <c r="B59" i="10"/>
  <c r="C58" i="10"/>
  <c r="B58" i="10"/>
  <c r="B57" i="10"/>
  <c r="B55" i="10"/>
  <c r="C55" i="10" s="1"/>
  <c r="B54" i="10"/>
  <c r="C53" i="10"/>
  <c r="B53" i="10"/>
  <c r="C52" i="10"/>
  <c r="B52" i="10"/>
  <c r="C51" i="10"/>
  <c r="B51" i="10"/>
  <c r="C50" i="10"/>
  <c r="B50" i="10"/>
  <c r="C49" i="10"/>
  <c r="B49" i="10"/>
  <c r="C48" i="10"/>
  <c r="B48" i="10"/>
  <c r="B47" i="10"/>
  <c r="B45" i="10"/>
  <c r="C45" i="10" s="1"/>
  <c r="B44" i="10"/>
  <c r="C43" i="10"/>
  <c r="B43" i="10"/>
  <c r="C42" i="10"/>
  <c r="B42" i="10"/>
  <c r="C41" i="10"/>
  <c r="B41" i="10"/>
  <c r="C40" i="10"/>
  <c r="B40" i="10"/>
  <c r="C39" i="10"/>
  <c r="B39" i="10"/>
  <c r="C38" i="10"/>
  <c r="B38" i="10"/>
  <c r="B37" i="10"/>
  <c r="B35" i="10"/>
  <c r="B21" i="10"/>
  <c r="B20" i="10"/>
  <c r="B85" i="9" l="1"/>
  <c r="C85" i="9" s="1"/>
  <c r="B84" i="9"/>
  <c r="C83" i="9"/>
  <c r="B83" i="9"/>
  <c r="C82" i="9"/>
  <c r="B82" i="9"/>
  <c r="C81" i="9"/>
  <c r="B81" i="9"/>
  <c r="C80" i="9"/>
  <c r="B80" i="9"/>
  <c r="C79" i="9"/>
  <c r="B79" i="9"/>
  <c r="C78" i="9"/>
  <c r="B78" i="9"/>
  <c r="B77" i="9"/>
  <c r="B75" i="9"/>
  <c r="C75" i="9" s="1"/>
  <c r="B74" i="9"/>
  <c r="C73" i="9"/>
  <c r="B73" i="9"/>
  <c r="C72" i="9"/>
  <c r="B72" i="9"/>
  <c r="C71" i="9"/>
  <c r="B71" i="9"/>
  <c r="C70" i="9"/>
  <c r="B70" i="9"/>
  <c r="C69" i="9"/>
  <c r="B69" i="9"/>
  <c r="C68" i="9"/>
  <c r="B68" i="9"/>
  <c r="B67" i="9"/>
  <c r="B65" i="9"/>
  <c r="C65" i="9" s="1"/>
  <c r="B64" i="9"/>
  <c r="C63" i="9"/>
  <c r="B63" i="9"/>
  <c r="C62" i="9"/>
  <c r="B62" i="9"/>
  <c r="C61" i="9"/>
  <c r="B61" i="9"/>
  <c r="C60" i="9"/>
  <c r="B60" i="9"/>
  <c r="C59" i="9"/>
  <c r="B59" i="9"/>
  <c r="C58" i="9"/>
  <c r="B58" i="9"/>
  <c r="B57" i="9"/>
  <c r="B55" i="9"/>
  <c r="C55" i="9" s="1"/>
  <c r="B54" i="9"/>
  <c r="C53" i="9"/>
  <c r="B53" i="9"/>
  <c r="C52" i="9"/>
  <c r="B52" i="9"/>
  <c r="C51" i="9"/>
  <c r="B51" i="9"/>
  <c r="C50" i="9"/>
  <c r="B50" i="9"/>
  <c r="C49" i="9"/>
  <c r="B49" i="9"/>
  <c r="C48" i="9"/>
  <c r="B48" i="9"/>
  <c r="B47" i="9"/>
  <c r="B45" i="9"/>
  <c r="C45" i="9" s="1"/>
  <c r="B44" i="9"/>
  <c r="C43" i="9"/>
  <c r="B43" i="9"/>
  <c r="C42" i="9"/>
  <c r="B42" i="9"/>
  <c r="C41" i="9"/>
  <c r="B41" i="9"/>
  <c r="C40" i="9"/>
  <c r="B40" i="9"/>
  <c r="C39" i="9"/>
  <c r="B39" i="9"/>
  <c r="C38" i="9"/>
  <c r="B38" i="9"/>
  <c r="B37" i="9"/>
  <c r="B35" i="9"/>
  <c r="B21" i="9"/>
  <c r="B20" i="9"/>
  <c r="B85" i="8" l="1"/>
  <c r="C85" i="8" s="1"/>
  <c r="B84" i="8"/>
  <c r="C83" i="8"/>
  <c r="B83" i="8"/>
  <c r="C82" i="8"/>
  <c r="B82" i="8"/>
  <c r="C81" i="8"/>
  <c r="B81" i="8"/>
  <c r="C80" i="8"/>
  <c r="B80" i="8"/>
  <c r="C79" i="8"/>
  <c r="B79" i="8"/>
  <c r="C78" i="8"/>
  <c r="B78" i="8"/>
  <c r="B77" i="8"/>
  <c r="B75" i="8"/>
  <c r="C75" i="8" s="1"/>
  <c r="B74" i="8"/>
  <c r="C73" i="8"/>
  <c r="B73" i="8"/>
  <c r="C72" i="8"/>
  <c r="B72" i="8"/>
  <c r="C71" i="8"/>
  <c r="B71" i="8"/>
  <c r="C70" i="8"/>
  <c r="B70" i="8"/>
  <c r="C69" i="8"/>
  <c r="B69" i="8"/>
  <c r="C68" i="8"/>
  <c r="B68" i="8"/>
  <c r="B67" i="8"/>
  <c r="B65" i="8"/>
  <c r="C65" i="8" s="1"/>
  <c r="B64" i="8"/>
  <c r="C63" i="8"/>
  <c r="B63" i="8"/>
  <c r="C62" i="8"/>
  <c r="B62" i="8"/>
  <c r="C61" i="8"/>
  <c r="B61" i="8"/>
  <c r="C60" i="8"/>
  <c r="B60" i="8"/>
  <c r="C59" i="8"/>
  <c r="B59" i="8"/>
  <c r="C58" i="8"/>
  <c r="B58" i="8"/>
  <c r="B57" i="8"/>
  <c r="B55" i="8"/>
  <c r="C55" i="8" s="1"/>
  <c r="B54" i="8"/>
  <c r="C53" i="8"/>
  <c r="B53" i="8"/>
  <c r="C52" i="8"/>
  <c r="B52" i="8"/>
  <c r="C51" i="8"/>
  <c r="B51" i="8"/>
  <c r="C50" i="8"/>
  <c r="B50" i="8"/>
  <c r="C49" i="8"/>
  <c r="B49" i="8"/>
  <c r="C48" i="8"/>
  <c r="B48" i="8"/>
  <c r="B47" i="8"/>
  <c r="B45" i="8"/>
  <c r="C45" i="8" s="1"/>
  <c r="B44" i="8"/>
  <c r="C43" i="8"/>
  <c r="B43" i="8"/>
  <c r="C42" i="8"/>
  <c r="B42" i="8"/>
  <c r="C41" i="8"/>
  <c r="B41" i="8"/>
  <c r="C40" i="8"/>
  <c r="B40" i="8"/>
  <c r="C39" i="8"/>
  <c r="B39" i="8"/>
  <c r="C38" i="8"/>
  <c r="B38" i="8"/>
  <c r="B37" i="8"/>
  <c r="B35" i="8"/>
  <c r="B21" i="8"/>
  <c r="B20" i="8"/>
  <c r="B85" i="7"/>
  <c r="C85" i="7" s="1"/>
  <c r="B84" i="7"/>
  <c r="B83" i="7"/>
  <c r="C83" i="7" s="1"/>
  <c r="C82" i="7"/>
  <c r="B82" i="7"/>
  <c r="B81" i="7"/>
  <c r="C81" i="7" s="1"/>
  <c r="B80" i="7"/>
  <c r="C80" i="7" s="1"/>
  <c r="C79" i="7"/>
  <c r="B79" i="7"/>
  <c r="C78" i="7"/>
  <c r="B78" i="7"/>
  <c r="B77" i="7"/>
  <c r="B75" i="7"/>
  <c r="C75" i="7" s="1"/>
  <c r="B74" i="7"/>
  <c r="B73" i="7"/>
  <c r="C73" i="7" s="1"/>
  <c r="B72" i="7"/>
  <c r="C72" i="7" s="1"/>
  <c r="B71" i="7"/>
  <c r="C71" i="7" s="1"/>
  <c r="B70" i="7"/>
  <c r="C70" i="7" s="1"/>
  <c r="B69" i="7"/>
  <c r="C69" i="7" s="1"/>
  <c r="B68" i="7"/>
  <c r="C68" i="7" s="1"/>
  <c r="B67" i="7"/>
  <c r="B65" i="7"/>
  <c r="C65" i="7" s="1"/>
  <c r="B64" i="7"/>
  <c r="C63" i="7"/>
  <c r="B63" i="7"/>
  <c r="C62" i="7"/>
  <c r="B62" i="7"/>
  <c r="B61" i="7"/>
  <c r="C61" i="7" s="1"/>
  <c r="B60" i="7"/>
  <c r="C60" i="7" s="1"/>
  <c r="C59" i="7"/>
  <c r="B59" i="7"/>
  <c r="C58" i="7"/>
  <c r="B58" i="7"/>
  <c r="B57" i="7"/>
  <c r="B55" i="7"/>
  <c r="C55" i="7" s="1"/>
  <c r="B54" i="7"/>
  <c r="B53" i="7"/>
  <c r="C53" i="7" s="1"/>
  <c r="B52" i="7"/>
  <c r="C52" i="7" s="1"/>
  <c r="B51" i="7"/>
  <c r="C51" i="7" s="1"/>
  <c r="B50" i="7"/>
  <c r="C50" i="7" s="1"/>
  <c r="B49" i="7"/>
  <c r="C49" i="7" s="1"/>
  <c r="B48" i="7"/>
  <c r="C48" i="7" s="1"/>
  <c r="B47" i="7"/>
  <c r="B45" i="7"/>
  <c r="C45" i="7" s="1"/>
  <c r="B44" i="7"/>
  <c r="B43" i="7"/>
  <c r="B42" i="7"/>
  <c r="B41" i="7"/>
  <c r="B40" i="7"/>
  <c r="B39" i="7"/>
  <c r="B38" i="7"/>
  <c r="B37" i="7"/>
  <c r="B35" i="7"/>
  <c r="B21" i="7"/>
  <c r="B20" i="7"/>
  <c r="B55" i="2"/>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C38" i="2" s="1"/>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D42"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D43"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List>
</comments>
</file>

<file path=xl/comments2.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6.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7.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comments8.xml><?xml version="1.0" encoding="utf-8"?>
<comments xmlns="http://schemas.openxmlformats.org/spreadsheetml/2006/main">
  <authors>
    <author>Vladimír Nesvadba</author>
  </authors>
  <commentList>
    <comment ref="C2" authorId="0" shapeId="0">
      <text>
        <r>
          <rPr>
            <sz val="9"/>
            <color indexed="81"/>
            <rFont val="Tahoma"/>
            <family val="2"/>
            <charset val="238"/>
          </rPr>
          <t>Uveďte název zpracování, který nejlépe vystihuje agendu, v níž jsou osobní údaje zpracovány. Název zpracování se bude používat v navazujících dokumentech.</t>
        </r>
        <r>
          <rPr>
            <sz val="9"/>
            <color indexed="81"/>
            <rFont val="Tahoma"/>
            <charset val="1"/>
          </rPr>
          <t xml:space="preserve">
</t>
        </r>
      </text>
    </comment>
    <comment ref="C3" authorId="0" shape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shape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shape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shape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shapeId="0">
      <text>
        <r>
          <rPr>
            <sz val="9"/>
            <color indexed="81"/>
            <rFont val="Tahoma"/>
            <family val="2"/>
            <charset val="238"/>
          </rPr>
          <t xml:space="preserve">Uveďte pracovní e-mail odpovědné osoby.
</t>
        </r>
      </text>
    </comment>
    <comment ref="C8" authorId="0" shapeId="0">
      <text>
        <r>
          <rPr>
            <sz val="9"/>
            <color indexed="81"/>
            <rFont val="Tahoma"/>
            <family val="2"/>
            <charset val="238"/>
          </rPr>
          <t xml:space="preserve">Uveďte pracovní telefonní číslo
odpovědné osoby.
</t>
        </r>
      </text>
    </comment>
    <comment ref="C9" authorId="0" shapeId="0">
      <text>
        <r>
          <rPr>
            <sz val="9"/>
            <color indexed="81"/>
            <rFont val="Tahoma"/>
            <family val="2"/>
            <charset val="238"/>
          </rPr>
          <t>Uveďte výčet pracovních pozic spolu se zařazením do organizačních jednotek, které jsou oprávněny zpracovávat předmětné OÚ.</t>
        </r>
      </text>
    </comment>
    <comment ref="C10" authorId="0" shape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shapeId="0">
      <text>
        <r>
          <rPr>
            <sz val="9"/>
            <color indexed="81"/>
            <rFont val="Tahoma"/>
            <family val="2"/>
            <charset val="238"/>
          </rPr>
          <t xml:space="preserve">Uvede se počet subjektů údajů (v řádech tisíců), k nimž se OÚ zpracovávají, např. "12000". </t>
        </r>
      </text>
    </comment>
    <comment ref="C13" authorId="0" shape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shape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shape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shape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7" authorId="0" shapeId="0">
      <text>
        <r>
          <rPr>
            <sz val="9"/>
            <color indexed="81"/>
            <rFont val="Tahoma"/>
            <family val="2"/>
            <charset val="238"/>
          </rP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color indexed="81"/>
            <rFont val="Tahoma"/>
            <family val="2"/>
            <charset val="238"/>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color indexed="81"/>
            <rFont val="Tahoma"/>
            <family val="2"/>
            <charset val="238"/>
          </rPr>
          <t xml:space="preserve"> (čl. 4 odst. 1 GDPR)</t>
        </r>
      </text>
    </comment>
    <comment ref="C18" authorId="0" shapeId="0">
      <text>
        <r>
          <rPr>
            <sz val="9"/>
            <color indexed="81"/>
            <rFont val="Tahoma"/>
            <family val="2"/>
            <charset val="238"/>
          </rPr>
          <t xml:space="preserve">Uveďte příslušná písmena z čl. 6 odst. 1 GDPR, na základě kterých jsou OÚ zpracovávány (např. </t>
        </r>
        <r>
          <rPr>
            <b/>
            <sz val="9"/>
            <color indexed="81"/>
            <rFont val="Tahoma"/>
            <family val="2"/>
            <charset val="238"/>
          </rPr>
          <t>a,c</t>
        </r>
        <r>
          <rPr>
            <sz val="9"/>
            <color indexed="81"/>
            <rFont val="Tahoma"/>
            <family val="2"/>
            <charset val="238"/>
          </rPr>
          <t>)</t>
        </r>
        <r>
          <rPr>
            <b/>
            <sz val="9"/>
            <color indexed="81"/>
            <rFont val="Tahoma"/>
            <family val="2"/>
            <charset val="238"/>
          </rPr>
          <t xml:space="preserve">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c - § 36 a násl. z.č. 257/2016</t>
        </r>
        <r>
          <rPr>
            <sz val="9"/>
            <color indexed="81"/>
            <rFont val="Tahoma"/>
            <family val="2"/>
            <charset val="238"/>
          </rPr>
          <t xml:space="preserve">).
</t>
        </r>
        <r>
          <rPr>
            <u/>
            <sz val="9"/>
            <color indexed="81"/>
            <rFont val="Tahoma"/>
            <family val="2"/>
            <charset val="238"/>
          </rPr>
          <t xml:space="preserve">Podmínky pro zpracování OÚ:
</t>
        </r>
        <r>
          <rPr>
            <sz val="9"/>
            <color indexed="81"/>
            <rFont val="Tahoma"/>
            <family val="2"/>
            <charset val="238"/>
          </rPr>
          <t xml:space="preserve">Zpracování je zákonné, pouze pokud je splněna nejméně jedna z těchto podmínek a pouze v odpovídajícím rozsahu: 
</t>
        </r>
        <r>
          <rPr>
            <b/>
            <sz val="9"/>
            <color indexed="81"/>
            <rFont val="Tahoma"/>
            <family val="2"/>
            <charset val="238"/>
          </rPr>
          <t>6/1a)</t>
        </r>
        <r>
          <rPr>
            <sz val="9"/>
            <color indexed="81"/>
            <rFont val="Tahoma"/>
            <family val="2"/>
            <charset val="238"/>
          </rPr>
          <t xml:space="preserve"> subjekt údajů udělil souhlas se zpracováním svých osobních údajů pro jeden či více konkrétních účelů
</t>
        </r>
        <r>
          <rPr>
            <b/>
            <sz val="9"/>
            <color indexed="81"/>
            <rFont val="Tahoma"/>
            <family val="2"/>
            <charset val="238"/>
          </rPr>
          <t>6/1b)</t>
        </r>
        <r>
          <rPr>
            <sz val="9"/>
            <color indexed="81"/>
            <rFont val="Tahoma"/>
            <family val="2"/>
            <charset val="238"/>
          </rPr>
          <t xml:space="preserve"> zpracování je nezbytné pro splnění smlouvy, jejíž smluvní stranou je subjekt údajů, nebo pro provedení opatření přijatých před uzavřením smlouvy na žádost tohoto subjektu údajů
</t>
        </r>
        <r>
          <rPr>
            <b/>
            <sz val="9"/>
            <color indexed="81"/>
            <rFont val="Tahoma"/>
            <family val="2"/>
            <charset val="238"/>
          </rPr>
          <t>6/1c)</t>
        </r>
        <r>
          <rPr>
            <sz val="9"/>
            <color indexed="81"/>
            <rFont val="Tahoma"/>
            <family val="2"/>
            <charset val="238"/>
          </rPr>
          <t xml:space="preserve"> zpracování je nezbytné pro splnění právní povinnosti, která se na správce vztahuje
</t>
        </r>
        <r>
          <rPr>
            <b/>
            <sz val="9"/>
            <color indexed="81"/>
            <rFont val="Tahoma"/>
            <family val="2"/>
            <charset val="238"/>
          </rPr>
          <t>6/1d)</t>
        </r>
        <r>
          <rPr>
            <sz val="9"/>
            <color indexed="81"/>
            <rFont val="Tahoma"/>
            <family val="2"/>
            <charset val="238"/>
          </rPr>
          <t xml:space="preserve"> zpracování je nezbytné pro ochranu životně důležitých zájmů subjektu údajů nebo jiné fyzické osoby
</t>
        </r>
        <r>
          <rPr>
            <b/>
            <sz val="9"/>
            <color indexed="81"/>
            <rFont val="Tahoma"/>
            <family val="2"/>
            <charset val="238"/>
          </rPr>
          <t>6/1e)</t>
        </r>
        <r>
          <rPr>
            <sz val="9"/>
            <color indexed="81"/>
            <rFont val="Tahoma"/>
            <family val="2"/>
            <charset val="238"/>
          </rPr>
          <t xml:space="preserve"> zpracování je nezbytné pro splnění úkolu prováděného ve veřejném zájmu nebo při výkonu veřejné moci, kterým je pověřen správce
</t>
        </r>
        <r>
          <rPr>
            <b/>
            <sz val="9"/>
            <color indexed="81"/>
            <rFont val="Tahoma"/>
            <family val="2"/>
            <charset val="238"/>
          </rPr>
          <t>6/1f)</t>
        </r>
        <r>
          <rPr>
            <sz val="9"/>
            <color indexed="81"/>
            <rFont val="Tahoma"/>
            <family val="2"/>
            <charset val="238"/>
          </rPr>
          <t xml:space="preserve">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
</t>
        </r>
      </text>
    </comment>
    <comment ref="C19" authorId="0" shape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shapeId="0">
      <text>
        <r>
          <rPr>
            <sz val="9"/>
            <color indexed="81"/>
            <rFont val="Tahoma"/>
            <family val="2"/>
            <charset val="238"/>
          </rPr>
          <t>Uveďte přesný druh (viz. nápověda k buňce C19).</t>
        </r>
      </text>
    </comment>
    <comment ref="C21" authorId="0" shape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shape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shape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shape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shapeId="0">
      <text>
        <r>
          <rPr>
            <sz val="9"/>
            <color indexed="81"/>
            <rFont val="Tahoma"/>
            <family val="2"/>
            <charset val="238"/>
          </rPr>
          <t>Zvolte jednu z možných kategorií předávání osobních údajů do zahraničí.</t>
        </r>
      </text>
    </comment>
    <comment ref="C26" authorId="0" shape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shape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shape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shape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shape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shapeId="0">
      <text>
        <r>
          <rPr>
            <sz val="9"/>
            <color indexed="81"/>
            <rFont val="Tahoma"/>
            <family val="2"/>
            <charset val="238"/>
          </rPr>
          <t xml:space="preserve">Uveďte, zda bylo provedeno posouzení vlivu na OOÚ.
</t>
        </r>
      </text>
    </comment>
    <comment ref="C32" authorId="0" shape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shape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shapeId="0">
      <text>
        <r>
          <rPr>
            <sz val="9"/>
            <color indexed="81"/>
            <rFont val="Tahoma"/>
            <family val="2"/>
            <charset val="238"/>
          </rPr>
          <t>Uveďte počet zpracovatelů, kteří se podílení na zpracování, které je předmětem tohoto check listu.</t>
        </r>
      </text>
    </comment>
    <comment ref="C38" authorId="0" shapeId="0">
      <text>
        <r>
          <rPr>
            <sz val="9"/>
            <color indexed="81"/>
            <rFont val="Tahoma"/>
            <family val="2"/>
            <charset val="238"/>
          </rPr>
          <t>Pro vyplnění buněk C38 - C40 použijte údaje z obchodního nebo jiného rejstříku.</t>
        </r>
      </text>
    </comment>
    <comment ref="C41" authorId="0" shapeId="0">
      <text>
        <r>
          <rPr>
            <sz val="9"/>
            <color indexed="81"/>
            <rFont val="Tahoma"/>
            <family val="2"/>
            <charset val="238"/>
          </rPr>
          <t>Osoba odpovědná za zpracování osobních údajů (např. dle smlouvy o zpracování osobních údajů).</t>
        </r>
      </text>
    </comment>
    <comment ref="C44" authorId="0" shapeId="0">
      <text>
        <r>
          <rPr>
            <sz val="9"/>
            <color indexed="81"/>
            <rFont val="Tahoma"/>
            <family val="2"/>
            <charset val="238"/>
          </rPr>
          <t>Použijte jednu z nabízených možností.</t>
        </r>
      </text>
    </comment>
    <comment ref="C45" authorId="0" shape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<sst xmlns="http://schemas.openxmlformats.org/spreadsheetml/2006/main" count="726" uniqueCount="291">
  <si>
    <t>Identifikace zpracování osobních údajů</t>
  </si>
  <si>
    <t>správce:</t>
  </si>
  <si>
    <t>zpracovatele:</t>
  </si>
  <si>
    <t>se sídlem:</t>
  </si>
  <si>
    <t>IČ:</t>
  </si>
  <si>
    <t>Název zpracování:</t>
  </si>
  <si>
    <t>jednající:</t>
  </si>
  <si>
    <t>jméno a příjmení</t>
  </si>
  <si>
    <t>adresa</t>
  </si>
  <si>
    <t>odpovědná osoba pro oblast ochrany osobních údajů:</t>
  </si>
  <si>
    <t>titul, jméno a příjmení</t>
  </si>
  <si>
    <t>telefon</t>
  </si>
  <si>
    <t>jmenovaný pověřenec pro ochranu osobních údajů:</t>
  </si>
  <si>
    <t>e-mail</t>
  </si>
  <si>
    <t>Organizační jednotka:</t>
  </si>
  <si>
    <t>Číslo organizační jednotky:</t>
  </si>
  <si>
    <t>Zpracovatel:</t>
  </si>
  <si>
    <t>ANO</t>
  </si>
  <si>
    <t>NE</t>
  </si>
  <si>
    <t>NEVÍM</t>
  </si>
  <si>
    <t>Číslo zpracování:</t>
  </si>
  <si>
    <t>NENÍ PÍSEMNĚ UZAVŘENA</t>
  </si>
  <si>
    <t>UZAVŘENA podle čl. 28 odst. 3 GDPR</t>
  </si>
  <si>
    <t>UZAVŘENA podle § 6 ZOOÚ</t>
  </si>
  <si>
    <t>ZMOCNĚNÍ VYPLÝVÁ Z PRÁVNÍHO PŘEDPISU</t>
  </si>
  <si>
    <t xml:space="preserve"> </t>
  </si>
  <si>
    <t>UZAVŘENA podle § 6 ZOOÚ a revidována podle čl. 28 odst. 3 GDPR</t>
  </si>
  <si>
    <t>.</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</si>
  <si>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</si>
  <si>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</si>
  <si>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</si>
  <si>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</si>
  <si>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</si>
  <si>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</si>
  <si>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</si>
  <si>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</si>
  <si>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</si>
  <si>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t>
  </si>
  <si>
    <t>neautomatizované (v listinné podobě)</t>
  </si>
  <si>
    <t>automatizované + neautomatizované (v listinné podobě)</t>
  </si>
  <si>
    <t>Zdroj OÚ:</t>
  </si>
  <si>
    <t>od subjektu údajů</t>
  </si>
  <si>
    <t>veřejně dostupné zdroje</t>
  </si>
  <si>
    <t>jiné zdroje</t>
  </si>
  <si>
    <t>Oprávnění zaměstnanci:</t>
  </si>
  <si>
    <t>Příjemci OÚ:</t>
  </si>
  <si>
    <t>Společný správce:</t>
  </si>
  <si>
    <t xml:space="preserve">      - zákonnost zpracování:</t>
  </si>
  <si>
    <t>Účel zpracování:</t>
  </si>
  <si>
    <t>Kategorie subjektů údajů:</t>
  </si>
  <si>
    <t>ANO - EU</t>
  </si>
  <si>
    <t>Místa uložení osobních údajů:</t>
  </si>
  <si>
    <t>Profilování:</t>
  </si>
  <si>
    <t>Předávání do zahraničí:</t>
  </si>
  <si>
    <t>ANO - EU i třetí země nebo mezinárodní organizace</t>
  </si>
  <si>
    <t>ANO - třetí země nebo mezinárodní organizace</t>
  </si>
  <si>
    <t>Přeshraniční zpracování:</t>
  </si>
  <si>
    <t>ANO - podle písm. a)</t>
  </si>
  <si>
    <t>ANO - podle písm. b)</t>
  </si>
  <si>
    <t>ANO - podle písm. a) a b)</t>
  </si>
  <si>
    <t>Doba uložení OÚ:</t>
  </si>
  <si>
    <t xml:space="preserve">      - důvod:</t>
  </si>
  <si>
    <t>Posouzení vlivu:</t>
  </si>
  <si>
    <t xml:space="preserve">      - provedení:</t>
  </si>
  <si>
    <t xml:space="preserve">      - jejich druh:</t>
  </si>
  <si>
    <t>Počet zpracovatelů:</t>
  </si>
  <si>
    <t>ZPRACOVATEL 1</t>
  </si>
  <si>
    <t>Firma (název) zpracovatele:</t>
  </si>
  <si>
    <t>odpovědná osoba:</t>
  </si>
  <si>
    <t>e-mail:</t>
  </si>
  <si>
    <t>telefon:</t>
  </si>
  <si>
    <t>Smlouva o zpracování OÚ:</t>
  </si>
  <si>
    <t>ZPRACOVATEL 2</t>
  </si>
  <si>
    <t>ZPRACOVATEL 3</t>
  </si>
  <si>
    <t>ZPRACOVATEL 4</t>
  </si>
  <si>
    <t>ZPRACOVATEL 5</t>
  </si>
  <si>
    <t>buňka</t>
  </si>
  <si>
    <t>název</t>
  </si>
  <si>
    <t>Uveďte název zpracování, který nejlépe vystihuje agendu, v níž jsou osobní údaje zpracovány. Název zpracování se bude používat v navazujících dokumentech.</t>
  </si>
  <si>
    <t>Každé zpracování označte jedinečným označením (forma číslování není stanovena). Číslo pak použijte v názvu daného listu, např. "35".</t>
  </si>
  <si>
    <t>Organizační jednotkou je myšlena součást subjektu, který zpracování provádí (např. ekonomický odbor, personální oddělení apod.). Nejsou-li organizační jednotky zavedeny, údaj se nevyplňuje.</t>
  </si>
  <si>
    <t>C2</t>
  </si>
  <si>
    <t>C3</t>
  </si>
  <si>
    <t>C4</t>
  </si>
  <si>
    <t>C5</t>
  </si>
  <si>
    <t>C6</t>
  </si>
  <si>
    <t>C7</t>
  </si>
  <si>
    <t>C8</t>
  </si>
  <si>
    <t>C9</t>
  </si>
  <si>
    <t>C10</t>
  </si>
  <si>
    <t>C12</t>
  </si>
  <si>
    <t>C13</t>
  </si>
  <si>
    <t>C14</t>
  </si>
  <si>
    <t>C15</t>
  </si>
  <si>
    <t>C16</t>
  </si>
  <si>
    <t>C17</t>
  </si>
  <si>
    <t>C18</t>
  </si>
  <si>
    <t>C19</t>
  </si>
  <si>
    <t>C20</t>
  </si>
  <si>
    <t>C21</t>
  </si>
  <si>
    <t>C22</t>
  </si>
  <si>
    <t>C23</t>
  </si>
  <si>
    <t>C24</t>
  </si>
  <si>
    <t>C25</t>
  </si>
  <si>
    <t>C26</t>
  </si>
  <si>
    <t>C27</t>
  </si>
  <si>
    <t>C28</t>
  </si>
  <si>
    <t>C29</t>
  </si>
  <si>
    <t>C30</t>
  </si>
  <si>
    <t>C31</t>
  </si>
  <si>
    <t>C32</t>
  </si>
  <si>
    <t>Vyplní se pouze v případě, že organizační jednotka má přidělené vlastní číslo, pod kterým je v příslušných interních aktech řízení uváděna.</t>
  </si>
  <si>
    <t>Odpovědná osoba za danou oblast zpracování (uveďte titul, jméno, příjmení, pracovní pozici). Uvedená osoba by měla být současně respondentem tohoto check listu.</t>
  </si>
  <si>
    <t>Uveďte pracovní e-mail odpovědné osoby.</t>
  </si>
  <si>
    <t>Uveďte pracovní telefonní číslo odpovědné osoby.</t>
  </si>
  <si>
    <t>Uveďte výčet pracovních pozic spolu se zařazením do organizačních jednotek, které jsou oprávněny zpracovávat předmětné OÚ.</t>
  </si>
  <si>
    <r>
      <t xml:space="preserve">Uveďte, zda bude příjemce OÚ jen správce nebo jiné osoby, které specifikujte (např. ČSSZ, ostatní zdravotní pojištovny, smluvní partneři atd.) 
</t>
    </r>
    <r>
      <rPr>
        <b/>
        <i/>
        <sz val="9"/>
        <rFont val="Calibri"/>
        <family val="2"/>
        <charset val="238"/>
        <scheme val="minor"/>
      </rPr>
      <t>„příjemcem“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t>
    </r>
    <r>
      <rPr>
        <sz val="9"/>
        <rFont val="Calibri"/>
        <family val="2"/>
        <charset val="238"/>
        <scheme val="minor"/>
      </rPr>
      <t xml:space="preserve"> (čl. 4 odst. 9 GDPR)
</t>
    </r>
  </si>
  <si>
    <t>Uvede se počet subjektů údajů (v řádech tisíců), k nimž se OÚ zpracovávají, např. "12000".</t>
  </si>
  <si>
    <t>pokyny k vyplnění polí</t>
  </si>
  <si>
    <t>Uveďte všechna místa zpracování, pokud jsou odlišná od sídla uvedeného na listu "Úvod". Uveďte přesné adresy a stát, pokud není místo v České republice.</t>
  </si>
  <si>
    <r>
      <t xml:space="preserve">Uveďte, z jakých zdrojů OÚ shromažďujete:
</t>
    </r>
    <r>
      <rPr>
        <b/>
        <sz val="9"/>
        <rFont val="Calibri"/>
        <family val="2"/>
        <charset val="238"/>
        <scheme val="minor"/>
      </rPr>
      <t>- od subjektu údajů</t>
    </r>
    <r>
      <rPr>
        <sz val="9"/>
        <rFont val="Calibri"/>
        <family val="2"/>
        <charset val="238"/>
        <scheme val="minor"/>
      </rPr>
      <t xml:space="preserve">
</t>
    </r>
    <r>
      <rPr>
        <b/>
        <sz val="9"/>
        <rFont val="Calibri"/>
        <family val="2"/>
        <charset val="238"/>
        <scheme val="minor"/>
      </rPr>
      <t>- z veřejných zdrojů</t>
    </r>
    <r>
      <rPr>
        <sz val="9"/>
        <rFont val="Calibri"/>
        <family val="2"/>
        <charset val="238"/>
        <scheme val="minor"/>
      </rPr>
      <t xml:space="preserve"> (specifikujte z jakých zdrojů)
</t>
    </r>
    <r>
      <rPr>
        <b/>
        <sz val="9"/>
        <rFont val="Calibri"/>
        <family val="2"/>
        <charset val="238"/>
        <scheme val="minor"/>
      </rPr>
      <t>- z jiných zdrojů</t>
    </r>
    <r>
      <rPr>
        <sz val="9"/>
        <rFont val="Calibri"/>
        <family val="2"/>
        <charset val="238"/>
        <scheme val="minor"/>
      </rPr>
      <t xml:space="preserve"> (specifikujte z jakých zdrojů)</t>
    </r>
  </si>
  <si>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</si>
  <si>
    <r>
      <t xml:space="preserve">Uveďte, zda provádíte přeshraniční zpracování OÚ dle níže uvedené definice přeshraničního zpracování.
</t>
    </r>
    <r>
      <rPr>
        <b/>
        <i/>
        <sz val="9"/>
        <rFont val="Calibri"/>
        <family val="2"/>
        <charset val="238"/>
        <scheme val="minor"/>
      </rPr>
      <t>„přeshraničním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t>
    </r>
    <r>
      <rPr>
        <sz val="9"/>
        <rFont val="Calibri"/>
        <family val="2"/>
        <charset val="238"/>
        <scheme val="minor"/>
      </rPr>
      <t xml:space="preserve"> (čl. 4 odst. 23 GDPR)</t>
    </r>
  </si>
  <si>
    <r>
      <t xml:space="preserve">Vypište všechny informace o fyzické osobě, které v souvislosti s předmětným zpracováním OÚ shromažďujete (např. titul, jméno, příjmení, r.č., bydliště, čísla dokladů, číslo účtu, fotografie, telefonní číslo, e-mailová adresa, osobní evidenční číslo atd.). 
</t>
    </r>
    <r>
      <rPr>
        <b/>
        <i/>
        <sz val="9"/>
        <rFont val="Calibri"/>
        <family val="2"/>
        <charset val="238"/>
        <scheme val="minor"/>
      </rPr>
      <t>„Osobními údaji“ jsou veškeré informace o identifikované nebo identifikovatelné fyzické osobě (dále jen „subjekt údajů“); identifikovatelnou fyzickou osobou je fyzická osoba, kterou lze přímo či nepřímo identifikovat, zejména odkazem na určitý identifikátor, například jméno, identifikační číslo, lokační údaje, síťový identifikátor nebo na jeden či více zvláštních prvků fyzické, fyziologické, genetické, psychické, ekonomické, kulturní nebo společenské identity této fyzické osoby.</t>
    </r>
    <r>
      <rPr>
        <sz val="9"/>
        <rFont val="Calibri"/>
        <family val="2"/>
        <charset val="238"/>
        <scheme val="minor"/>
      </rPr>
      <t xml:space="preserve"> (čl. 4 odst. 1 GDPR)</t>
    </r>
  </si>
  <si>
    <r>
      <t xml:space="preserve">Uveďte příslušná písmena z čl. 6 odst. 1 GDPR, na základě kterých jsou OÚ zpracovávány (např. a,c) a vyplývá-li toto oprávnění z příslušného právního předpisu, pak pojmenování příslušných ustanovení tohoto předpisu (např. c - § 36 a násl. z.č. 257/2016).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</si>
  <si>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r>
      <t xml:space="preserve">Uveďte, zda provádíte zpracování zvláštní kategorie OÚ uvedených v čl. 9 odst. 1  GDPR, tedy OÚ 
</t>
    </r>
    <r>
      <rPr>
        <u/>
        <sz val="9"/>
        <rFont val="Calibri"/>
        <family val="2"/>
        <charset val="238"/>
        <scheme val="minor"/>
      </rPr>
      <t>vypovídajících o:</t>
    </r>
    <r>
      <rPr>
        <sz val="9"/>
        <rFont val="Calibri"/>
        <family val="2"/>
        <charset val="238"/>
        <scheme val="minor"/>
      </rPr>
      <t xml:space="preserve">
rasovém či etnickém původu, 
politických názorech, 
náboženském vyznání či filozofickém přesvědčení 
členství v odborech,
</t>
    </r>
    <r>
      <rPr>
        <u/>
        <sz val="9"/>
        <rFont val="Calibri"/>
        <family val="2"/>
        <charset val="238"/>
        <scheme val="minor"/>
      </rPr>
      <t>zpracování:</t>
    </r>
    <r>
      <rPr>
        <sz val="9"/>
        <rFont val="Calibri"/>
        <family val="2"/>
        <charset val="238"/>
        <scheme val="minor"/>
      </rPr>
      <t xml:space="preserve">
genetických údajů nebo biometrických údajů za účelem jedinečné identifikace fyzické osoby, 
údajů o zdravotním stavu, 
údajů o sexuálním životě nebo sexuální orientaci fyzické osoby,
</t>
    </r>
    <r>
      <rPr>
        <b/>
        <i/>
        <sz val="9"/>
        <rFont val="Calibri"/>
        <family val="2"/>
        <charset val="238"/>
        <scheme val="minor"/>
      </rPr>
      <t xml:space="preserve">„genetickými údaji“ osobní údaje týkající se zděděných nebo získaných genetických znaků fyzické osoby, které poskytují jedinečné informace o její fyziologii či zdraví a které vyplývají zejména z analýzy biologického vzorku dotčené fyzické osoby </t>
    </r>
    <r>
      <rPr>
        <sz val="9"/>
        <rFont val="Calibri"/>
        <family val="2"/>
        <charset val="238"/>
        <scheme val="minor"/>
      </rPr>
      <t xml:space="preserve">(čl. 4 odst. 13 GDPR)
</t>
    </r>
    <r>
      <rPr>
        <b/>
        <i/>
        <sz val="9"/>
        <rFont val="Calibri"/>
        <family val="2"/>
        <charset val="238"/>
        <scheme val="minor"/>
      </rPr>
      <t>„biometrickými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sz val="9"/>
        <rFont val="Calibri"/>
        <family val="2"/>
        <charset val="238"/>
        <scheme val="minor"/>
      </rPr>
      <t xml:space="preserve"> (čl. 4 odst. 14 GDPR)
</t>
    </r>
    <r>
      <rPr>
        <b/>
        <i/>
        <sz val="9"/>
        <rFont val="Calibri"/>
        <family val="2"/>
        <charset val="238"/>
        <scheme val="minor"/>
      </rPr>
      <t>„údaji o zdravotním stavu“ osobní údaje týkající se tělesného nebo duševního zdraví fyzické osoby, včetně údajů o poskytnutí zdravotních služeb, které vypovídají o jejím zdravotním stavu</t>
    </r>
    <r>
      <rPr>
        <sz val="9"/>
        <rFont val="Calibri"/>
        <family val="2"/>
        <charset val="238"/>
        <scheme val="minor"/>
      </rPr>
      <t xml:space="preserve"> (čl. 4 odst. 15 GDPR)</t>
    </r>
  </si>
  <si>
    <t>Uveďte přesný druh (viz. nápověda k buňce C19).</t>
  </si>
  <si>
    <r>
      <t xml:space="preserve">Uveďte, zda provádíte zpracování OÚ týkajících se rozsudků v trestních věcech a trestných činůpodle čl. 10 GDPR.
</t>
    </r>
    <r>
      <rPr>
        <b/>
        <i/>
        <sz val="9"/>
        <rFont val="Calibri"/>
        <family val="2"/>
        <charset val="238"/>
        <scheme val="minor"/>
      </rPr>
      <t>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t>
    </r>
    <r>
      <rPr>
        <sz val="9"/>
        <rFont val="Calibri"/>
        <family val="2"/>
        <charset val="238"/>
        <scheme val="minor"/>
      </rPr>
      <t xml:space="preserve"> (čl. 10 GDPR)</t>
    </r>
  </si>
  <si>
    <r>
      <t xml:space="preserve">Uveďte přesný účel, pro který jsou osobní údaje v ř. 17, 20 a 22 zpracovávány. Pokud jsou některé druhy osobních údajů v rámci téhož zpracování zpracovávány za jiným účelem, podrobně tyto informace rozepište. 
</t>
    </r>
    <r>
      <rPr>
        <b/>
        <i/>
        <sz val="9"/>
        <rFont val="Calibri"/>
        <family val="2"/>
        <charset val="238"/>
        <scheme val="minor"/>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rFont val="Calibri"/>
        <family val="2"/>
        <charset val="238"/>
        <scheme val="minor"/>
      </rPr>
      <t xml:space="preserve"> (čl. 5 odst. 1 písm. b) GDPR).</t>
    </r>
  </si>
  <si>
    <t>Uveďte jednotlivé kategorie subjektu údajů, které budou předmětem zpracování osobních údajů (např. vlastní zaměstnanci, návštěvníci, pojištěnci, zaměstnanci dodavatelů služeb, dlužníci, ….).</t>
  </si>
  <si>
    <t>Zvolte jednu z možných kategorií předávání osobních údajů do zahraničí.</t>
  </si>
  <si>
    <t>Uveďte dobu, po kterou budou osobní údaje uchovány a není-li ji možné určit, kritéria použitá ke stanovení této doby. Doba může být vyjádřena rovněž uplynutím určité události (např. 2 roky od zakoupení zboží).</t>
  </si>
  <si>
    <r>
      <t xml:space="preserve">Uveďte příslušná písmena z čl. 6 odst. 1 GDPR, na základě kterých jsou OÚ zpracovávány (např. </t>
    </r>
    <r>
      <rPr>
        <b/>
        <sz val="9"/>
        <rFont val="Calibri"/>
        <family val="2"/>
        <charset val="238"/>
        <scheme val="minor"/>
      </rPr>
      <t xml:space="preserve">a,c </t>
    </r>
    <r>
      <rPr>
        <sz val="9"/>
        <rFont val="Calibri"/>
        <family val="2"/>
        <charset val="238"/>
        <scheme val="minor"/>
      </rPr>
      <t xml:space="preserve">) a vyplývá-li toto oprávnění z příslušného právního předpisu, pak pojmenování příslušných ustanovení tohoto předpisu (např. </t>
    </r>
    <r>
      <rPr>
        <b/>
        <sz val="9"/>
        <rFont val="Calibri"/>
        <family val="2"/>
        <charset val="238"/>
        <scheme val="minor"/>
      </rPr>
      <t>c - § 36 a násl. z.č. 257/2016</t>
    </r>
    <r>
      <rPr>
        <sz val="9"/>
        <rFont val="Calibri"/>
        <family val="2"/>
        <charset val="238"/>
        <scheme val="minor"/>
      </rPr>
      <t xml:space="preserve">).
Podmínky pro zpracování OÚ:
</t>
    </r>
    <r>
      <rPr>
        <b/>
        <i/>
        <sz val="9"/>
        <rFont val="Calibri"/>
        <family val="2"/>
        <charset val="238"/>
        <scheme val="minor"/>
      </rPr>
      <t>Zpracování je zákonné, pouze pokud je splněna nejméně jedna z těchto podmínek a pouze v odpovídajícím rozsahu:
6/1a) subjekt údajů udělil souhlas se zpracováním svých osobních údajů pro jeden či více konkrétních účelů
6/1b) zpracování je nezbytné pro splnění smlouvy, jejíž smluvní stranou je subjekt údajů, nebo pro provedení opatření přijatých před uzavřením smlouvy na žádost tohoto subjektu údajů
6/1c) zpracování je nezbytné pro splnění právní povinnosti, která se na správce vztahuje
6/1d) zpracování je nezbytné pro ochranu životně důležitých zájmů subjektu údajů nebo jiné fyzické osoby
6/1e) zpracování je nezbytné pro splnění úkolu prováděného ve veřejném zájmu nebo při výkonu veřejné moci, kterým je pověřen správce
6/1f) zpracování je nezbytné pro účely oprávněných zájmů příslušného správce či třetí strany, kromě případů, kdy před těmito zájmy mají přednost zájmy nebo základní práva a svobody subjektu údajů vyžadující ochranu osobních údajů, zejména pokud je subjektem údajů dítě.</t>
    </r>
  </si>
  <si>
    <t>Uveďte právní důvod doby uchovávání OÚ Odkazem na příslušné ustanovení obecně závazného právního předpisu) a není-li dán, pak vlastní odůvodnění doby uložení OÚ.</t>
  </si>
  <si>
    <t>Vyplňte pouze v případě, že osobní údaje jsou ukládány v listinné podobě nebo na externích nosičích (DVD, flash disk, …), např. budova B, 1PP, archiv nebo kancelář č. 236 apod.</t>
  </si>
  <si>
    <r>
      <rPr>
        <b/>
        <i/>
        <sz val="9"/>
        <rFont val="Calibri"/>
        <family val="2"/>
        <charset val="238"/>
        <scheme val="minor"/>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rFont val="Calibri"/>
        <family val="2"/>
        <charset val="238"/>
        <scheme val="minor"/>
      </rPr>
      <t xml:space="preserve"> (čl. 4 odst. 4 GDPR)</t>
    </r>
  </si>
  <si>
    <r>
      <t xml:space="preserve">Uveďte, zda je dán důvod pro posouzení vlivu na OOÚ.
</t>
    </r>
    <r>
      <rPr>
        <b/>
        <i/>
        <sz val="9"/>
        <rFont val="Calibri"/>
        <family val="2"/>
        <charset val="238"/>
        <scheme val="minor"/>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rFont val="Calibri"/>
        <family val="2"/>
        <charset val="238"/>
        <scheme val="minor"/>
      </rPr>
      <t>(čl. 35 odst. 1 GDPR)</t>
    </r>
  </si>
  <si>
    <t>Uveďte, zda bylo provedeno posouzení vlivu na OOÚ.</t>
  </si>
  <si>
    <r>
      <t xml:space="preserve">Zpracovatel ve smyslu čl. 28 GDPR, tedy jakýkoliv jiný subjekt, než subjekt uvedený v listu "Úvod". Zpracovatelem není zaměstnanec správce.
</t>
    </r>
    <r>
      <rPr>
        <b/>
        <i/>
        <sz val="9"/>
        <rFont val="Calibri"/>
        <family val="2"/>
        <charset val="238"/>
        <scheme val="minor"/>
      </rPr>
      <t>„Zpracovatelem“ se rozumí fyzická nebo právnická osoba, orgán veřejné moci, agentura nebo jiný subjekt, který zpracovává osobní údaje pro správce</t>
    </r>
    <r>
      <rPr>
        <sz val="9"/>
        <rFont val="Calibri"/>
        <family val="2"/>
        <charset val="238"/>
        <scheme val="minor"/>
      </rPr>
      <t xml:space="preserve"> (čl. 4 odst. 8 GDPR)</t>
    </r>
  </si>
  <si>
    <t>Uveďte počet zpracovatelů, kteří se podílení na zpracování, které je předmětem tohoto check listu.</t>
  </si>
  <si>
    <r>
      <t xml:space="preserve">Uvede se existence společného správce ve smyslu čl. 26 odst. 1 GDPR.
</t>
    </r>
    <r>
      <rPr>
        <b/>
        <i/>
        <sz val="9"/>
        <rFont val="Calibri"/>
        <family val="2"/>
        <charset val="238"/>
        <scheme val="minor"/>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sz val="9"/>
        <rFont val="Calibri"/>
        <family val="2"/>
        <charset val="238"/>
        <scheme val="minor"/>
      </rPr>
      <t xml:space="preserve"> (čl. 26 odst. 1 GDPR)</t>
    </r>
  </si>
  <si>
    <t>C34</t>
  </si>
  <si>
    <t>C35</t>
  </si>
  <si>
    <t>C38</t>
  </si>
  <si>
    <t>C39</t>
  </si>
  <si>
    <t>C40</t>
  </si>
  <si>
    <t>C41</t>
  </si>
  <si>
    <t>C42</t>
  </si>
  <si>
    <t>C43</t>
  </si>
  <si>
    <t>C44</t>
  </si>
  <si>
    <t>Použijte údaje z obchodního nebo jiného rejstříku.</t>
  </si>
  <si>
    <t>Osoba odpovědná za zpracování osobních údajů (např. dle smlouvy o zpracování osobních údajů).</t>
  </si>
  <si>
    <t>Použijte jednu z nabízených možností.</t>
  </si>
  <si>
    <t>Uveďte e-mail odpovědné osoby.</t>
  </si>
  <si>
    <t>Uveďte telefonní číslo odpovědné osoby.</t>
  </si>
  <si>
    <t>Právní předpis:</t>
  </si>
  <si>
    <t>Uveďte ustanovení příslušného právního předpisu.</t>
  </si>
  <si>
    <t>C47</t>
  </si>
  <si>
    <t>C48</t>
  </si>
  <si>
    <t>C49</t>
  </si>
  <si>
    <t>C50</t>
  </si>
  <si>
    <t>C51</t>
  </si>
  <si>
    <t>C52</t>
  </si>
  <si>
    <t>C53</t>
  </si>
  <si>
    <t>C54</t>
  </si>
  <si>
    <t>C57</t>
  </si>
  <si>
    <t>C58</t>
  </si>
  <si>
    <t>C59</t>
  </si>
  <si>
    <t>C60</t>
  </si>
  <si>
    <t>C61</t>
  </si>
  <si>
    <t>C62</t>
  </si>
  <si>
    <t>C63</t>
  </si>
  <si>
    <t>C37</t>
  </si>
  <si>
    <t>C64</t>
  </si>
  <si>
    <t>C67</t>
  </si>
  <si>
    <t>C68</t>
  </si>
  <si>
    <t>C69</t>
  </si>
  <si>
    <t>C70</t>
  </si>
  <si>
    <t>C71</t>
  </si>
  <si>
    <t>C72</t>
  </si>
  <si>
    <t>C73</t>
  </si>
  <si>
    <t>C74</t>
  </si>
  <si>
    <t>C77</t>
  </si>
  <si>
    <t>C78</t>
  </si>
  <si>
    <t>C79</t>
  </si>
  <si>
    <t>C80</t>
  </si>
  <si>
    <t>C81</t>
  </si>
  <si>
    <t>C82</t>
  </si>
  <si>
    <t>C83</t>
  </si>
  <si>
    <t>C84</t>
  </si>
  <si>
    <t>POKYNY K VYPLNĚNÍ FORMULÁŘE</t>
  </si>
  <si>
    <r>
      <rPr>
        <b/>
        <u/>
        <sz val="11"/>
        <rFont val="Calibri"/>
        <family val="2"/>
        <charset val="238"/>
        <scheme val="minor"/>
      </rPr>
      <t>Seznam použitých zkratek:</t>
    </r>
    <r>
      <rPr>
        <sz val="11"/>
        <rFont val="Calibri"/>
        <family val="2"/>
        <charset val="238"/>
        <scheme val="minor"/>
      </rPr>
      <t xml:space="preserve">
</t>
    </r>
    <r>
      <rPr>
        <b/>
        <sz val="11"/>
        <color rgb="FFFF0000"/>
        <rFont val="Calibri"/>
        <family val="2"/>
        <charset val="238"/>
        <scheme val="minor"/>
      </rPr>
      <t>GDPR</t>
    </r>
    <r>
      <rPr>
        <b/>
        <sz val="11"/>
        <rFont val="Calibri"/>
        <family val="2"/>
        <charset val="238"/>
        <scheme val="minor"/>
      </rPr>
      <t xml:space="preserve"> </t>
    </r>
    <r>
      <rPr>
        <sz val="11"/>
        <rFont val="Calibri"/>
        <family val="2"/>
        <charset val="238"/>
        <scheme val="minor"/>
      </rPr>
      <t xml:space="preserve">- NAŘÍZENÍ EVROPSKÉHO PRLAMENTU A RADY (EU) 2016/679 ze dne 27. dubna 2016 o ochraně fyzických osob v souvislosti se zpracováním osobních údajů a o volném pohybu těchto údajů a o zrušení směrnice 95/46/ES (obecné nařízení o ochraně osobních údajů)
</t>
    </r>
    <r>
      <rPr>
        <b/>
        <sz val="11"/>
        <color rgb="FFFF0000"/>
        <rFont val="Calibri"/>
        <family val="2"/>
        <charset val="238"/>
        <scheme val="minor"/>
      </rPr>
      <t>OOÚ</t>
    </r>
    <r>
      <rPr>
        <sz val="11"/>
        <rFont val="Calibri"/>
        <family val="2"/>
        <charset val="238"/>
        <scheme val="minor"/>
      </rPr>
      <t xml:space="preserve"> - ochrana osobních údajů
</t>
    </r>
    <r>
      <rPr>
        <b/>
        <sz val="11"/>
        <color rgb="FFFF0000"/>
        <rFont val="Calibri"/>
        <family val="2"/>
        <charset val="238"/>
        <scheme val="minor"/>
      </rPr>
      <t>OÚ</t>
    </r>
    <r>
      <rPr>
        <sz val="11"/>
        <rFont val="Calibri"/>
        <family val="2"/>
        <charset val="238"/>
        <scheme val="minor"/>
      </rPr>
      <t xml:space="preserve"> - osobní údaj
</t>
    </r>
    <r>
      <rPr>
        <b/>
        <sz val="11"/>
        <color rgb="FFFF0000"/>
        <rFont val="Calibri"/>
        <family val="2"/>
        <charset val="238"/>
        <scheme val="minor"/>
      </rPr>
      <t>ZOOÚ</t>
    </r>
    <r>
      <rPr>
        <sz val="11"/>
        <rFont val="Calibri"/>
        <family val="2"/>
        <charset val="238"/>
        <scheme val="minor"/>
      </rPr>
      <t xml:space="preserve"> - zákon č. 101/2000 Sb., o ochraně osobních údajů a o změně některých zákonů
</t>
    </r>
  </si>
  <si>
    <t>List FORMULÁŘ nevyplňujte! Zkopírujte jej, kopii nazvěte číslem zpracování, které bude uvedeno v buňce C3, a poté jej vyplňte. Takto postupujte u každého nového formuláře pro další zpracování.</t>
  </si>
  <si>
    <t>List "ÚVOD"</t>
  </si>
  <si>
    <t>List "FORMULÁŘ"</t>
  </si>
  <si>
    <t>D6</t>
  </si>
  <si>
    <t>D7</t>
  </si>
  <si>
    <t>D8</t>
  </si>
  <si>
    <t>D9</t>
  </si>
  <si>
    <t>D11</t>
  </si>
  <si>
    <t>D12</t>
  </si>
  <si>
    <t>D13</t>
  </si>
  <si>
    <t>D15</t>
  </si>
  <si>
    <t>D16</t>
  </si>
  <si>
    <t>Uveďte jméno správce - vaší organizace.</t>
  </si>
  <si>
    <t>Adresa sídla podle příslušného zápisu v obchodním rejstříku nebo obdobné evidenci.</t>
  </si>
  <si>
    <t>IČ podle příslušného rejstříku.</t>
  </si>
  <si>
    <t>Jméno a příjmení jednající osoby podle příslušného zápisu v bochodním rejtříku nebo obdobného registru.</t>
  </si>
  <si>
    <t>Jméno a příjmení odpovědné osoby za celou oblast ochrany osobních údajů u správce.</t>
  </si>
  <si>
    <t xml:space="preserve">Jméno a příjmení pověřence, pokud je jmenován. </t>
  </si>
  <si>
    <t>Uveďte pracovní e-mail pověřence, pokud je jmenován.</t>
  </si>
  <si>
    <t>Uveďte pracovní telefonní číslo pověřence, pokud je jmenován.</t>
  </si>
  <si>
    <t>Záznamy ze CCTV</t>
  </si>
  <si>
    <t>A001</t>
  </si>
  <si>
    <t>IT oddělení</t>
  </si>
  <si>
    <t>Ing. Miroslav Švanda</t>
  </si>
  <si>
    <t>m.svanda@zk.cz</t>
  </si>
  <si>
    <t>+420 720 258 698</t>
  </si>
  <si>
    <t>vedoucí IT oddělení, security manager</t>
  </si>
  <si>
    <t>pojišťovny, orgány oprávněné na základě příslušných zákonných ustanovení</t>
  </si>
  <si>
    <t>nejsou</t>
  </si>
  <si>
    <t>kamerový systém</t>
  </si>
  <si>
    <t>audiovizuální záznam osob</t>
  </si>
  <si>
    <t>d, f</t>
  </si>
  <si>
    <t>ochrana života a zdraví osob, ochrana majetku správce a osob vstupujících do monitorovaného prostoru, ochrana informací</t>
  </si>
  <si>
    <t>zaměstnanci správce, návštěvy, dodavatelé služeb a ostatní osoby vstupující do monitorovaného prostoru</t>
  </si>
  <si>
    <t>30 dní</t>
  </si>
  <si>
    <t>Kopie záznamů v trezoru kanceláře č. 209 (vedoucího IT).</t>
  </si>
  <si>
    <t>První hlídací s.r.o.</t>
  </si>
  <si>
    <t>Modřanská 354/18, 100 00 Praha 10</t>
  </si>
  <si>
    <t>Mgr. Jaroslav Obezřetný</t>
  </si>
  <si>
    <t>jobezretny@prvnihlidaci.com</t>
  </si>
  <si>
    <t>+420 603 258 699</t>
  </si>
  <si>
    <t>Personální evidence</t>
  </si>
  <si>
    <t>personální oddělení</t>
  </si>
  <si>
    <t>Ing. Marie Pracovitá</t>
  </si>
  <si>
    <t>m.pracovita@zk.cz</t>
  </si>
  <si>
    <t>+420 720 147 147</t>
  </si>
  <si>
    <t>vedení společnosti, personální ředitel, zaměstnanci personálního oddělení, vedoucí zaměstnanci</t>
  </si>
  <si>
    <t>titul, jméno, příjmení, datum narození, rodné číslo, trvalé bydliště, doručovací adresa, ……………………., e-mailová adresa zaměstnance, fotografie zaměstnance</t>
  </si>
  <si>
    <t>zaměstnanci</t>
  </si>
  <si>
    <t>Podle požadavků příslušných právních předpisů, e-mailová adresa a fotografie do data ukončení pracovního nebo obdobného poměru.</t>
  </si>
  <si>
    <t xml:space="preserve">Plnění zákonných povinností a vnitřních předpisů (režimová opatření ke vstupu zaměstnanců do areálu společnosti a pohyb v něm), propagace společnosti po dobu trvání pracovního poměru zaměstnance. </t>
  </si>
  <si>
    <t>Archiv (dv. č. 350), kanceláře personálního oddělení (dv. č. 222 - 225).</t>
  </si>
  <si>
    <t>P001</t>
  </si>
  <si>
    <t>oprávnění vedoucí zaměstnanci, zdravotní pojišťovny, ČSSZ, …………..</t>
  </si>
  <si>
    <t>Plnění povinností podle pracovněprávních předpisů. E-mailová adresa pro zasílání výplatní pásky zaměstnanci, fotografie zaměstnance pro její zveřejnění na webových stránkách společnosti a pro vystavení zaměstnaneckých průkazů.</t>
  </si>
  <si>
    <t>Dokumentování příp. protiprávních jednání, vč. latentní kriminality, s ohledem na možnost včas pořídit kopii záznamu pro předání příslušným orgánům jako důkaz pro příslušné řízení. Kratší doba je vyloučena s ohledem na bezpečnostní situaci v lokalitě, kde je CCTV umístěno a s ohledem na časté požadavky Policie ČR o předání záznamů ze CCTV starších 3 týdnů.</t>
  </si>
  <si>
    <t>a, b, c - § 25 a násl. z.č. 21x/20xx Sb., § 36 vyhl. č. 12x/199x Sb.</t>
  </si>
  <si>
    <t>MěstoVysoké Mýto</t>
  </si>
  <si>
    <t>Kamerový systém</t>
  </si>
  <si>
    <t>Odbor vnitřních věcí</t>
  </si>
  <si>
    <t>20 dní</t>
  </si>
  <si>
    <t>Jiří Kořínek</t>
  </si>
  <si>
    <t>jiri.korinek@vysoke-myto.cz</t>
  </si>
  <si>
    <t>465466175</t>
  </si>
  <si>
    <t>zaměstnanci správce, návštěvy, dodavatelé a osobní osoby vstupující do monitorovaných prostor</t>
  </si>
  <si>
    <t>ochrana života a zdraví osob, ochrana majetku správce a osob vstupujících do monitorovaných prostor, doplněk docházkového systému</t>
  </si>
  <si>
    <t>Dokumentování případných protiprávních jednání s ohledem na možnost včas pořídit kopii záznamu. V případě užití jako doplňku docházkového systému je nutno zajistit dostupnost historických dat k případnému dokázání docházkových přestupků.</t>
  </si>
  <si>
    <t>Autorizace do veřejné wifi</t>
  </si>
  <si>
    <t>od subjektů (telefonní číslo), automatizovaně (MAC adresa)</t>
  </si>
  <si>
    <t>telefonní číslo, MAC adresa zařízeí</t>
  </si>
  <si>
    <t>a</t>
  </si>
  <si>
    <t>autorizace nutná k přístupu na veřejnou a bezplatnou wifi síť</t>
  </si>
  <si>
    <t>návštěvníci města, kteří se v pokrytých prostorách rozhodnou připojit k veřejné wifi</t>
  </si>
  <si>
    <t>6 měsíců</t>
  </si>
  <si>
    <t>pracovníci IT</t>
  </si>
  <si>
    <t>Autorizace externích osob do intranetu</t>
  </si>
  <si>
    <t>od subjektů (emailová adresa)</t>
  </si>
  <si>
    <t>Jméno, příjemní, emailová adresa</t>
  </si>
  <si>
    <t>6/1a</t>
  </si>
  <si>
    <t>přístup do neveřejného informačního systému</t>
  </si>
  <si>
    <t>členové komisí a výborů, zaměstnanci příspěvkových organizací a organizací s majetkovou účastí města</t>
  </si>
  <si>
    <t>Přístupové údaje do počítačové sítě</t>
  </si>
  <si>
    <t>od subjektů</t>
  </si>
  <si>
    <t>6/1f</t>
  </si>
  <si>
    <t>přístup do počítačové sítě a informačních systémů</t>
  </si>
  <si>
    <t>vlastní zaměstnanci</t>
  </si>
  <si>
    <t>po dobu trvání pracovního poměru</t>
  </si>
  <si>
    <t>Jméno, příjmení, emailová adresa</t>
  </si>
  <si>
    <t>Pro přístup do intranetu se každý uživatel musí autorizovat svým přihlašovacím jménem a na související emailovou adresu mu jsou zasílány automatické zprávy o nových dokumentech na intranetu. Po ukončení funkčního období je tento přístupový údaj rušen.</t>
  </si>
  <si>
    <t>Po dobu funkčního období (členství v komisi neo výboru)</t>
  </si>
  <si>
    <t>Dokumentování případných protiprávních jednání s ohledem na možnost včas dohledat identifikační údaje úživatele, který se takového jednání dopustí. Rozsah uchovácání je stanoven stejně jako data retention platná pro telekomunikační operátory</t>
  </si>
  <si>
    <t>v řádech stovek</t>
  </si>
  <si>
    <t>d</t>
  </si>
  <si>
    <t>stovky</t>
  </si>
  <si>
    <t>Pro přístup do počítačové sítě a provozovaných informačních systémů se každů zaměstnanec musí autorizovat svým přihlašovacím jménem ve formátu krestnijmeno.prijmeni. Po ukončení pracovního poměru je tento přístupový údaj rušen.</t>
  </si>
  <si>
    <t>Odběr novinek na webových stránkách</t>
  </si>
  <si>
    <t>evidence mailových adres odběratelů novinek</t>
  </si>
  <si>
    <t>zájemci o zasílání novinek z webových stránek města</t>
  </si>
  <si>
    <t>Do zrušení odběru</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</si>
</sst>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6"/>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u/>
      <sz val="11"/>
      <name val="Calibri"/>
      <family val="2"/>
      <charset val="238"/>
      <scheme val="minor"/>
    </font>
    <font>
      <sz val="9"/>
      <color indexed="81"/>
      <name val="Tahoma"/>
      <family val="2"/>
      <charset val="238"/>
    </font>
    <font>
      <b/>
      <sz val="9"/>
      <color indexed="81"/>
      <name val="Tahoma"/>
      <family val="2"/>
      <charset val="238"/>
    </font>
    <font>
      <b/>
      <u/>
      <sz val="11"/>
      <name val="Calibri"/>
      <family val="2"/>
      <charset val="238"/>
      <scheme val="minor"/>
    </font>
    <font>
      <b/>
      <sz val="11"/>
      <color rgb="FFFF0000"/>
      <name val="Calibri"/>
      <family val="2"/>
      <charset val="238"/>
      <scheme val="minor"/>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sz val="9"/>
      <name val="Calibri"/>
      <family val="2"/>
      <charset val="238"/>
      <scheme val="minor"/>
    </font>
    <font>
      <b/>
      <sz val="9"/>
      <name val="Calibri"/>
      <family val="2"/>
      <charset val="238"/>
      <scheme val="minor"/>
    </font>
    <font>
      <b/>
      <i/>
      <sz val="9"/>
      <name val="Calibri"/>
      <family val="2"/>
      <charset val="238"/>
      <scheme val="minor"/>
    </font>
    <font>
      <u/>
      <sz val="9"/>
      <name val="Calibri"/>
      <family val="2"/>
      <charset val="238"/>
      <scheme val="minor"/>
    </font>
    <font>
      <b/>
      <sz val="18"/>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8" tint="0.39994506668294322"/>
      </bottom>
      <diagonal/>
    </border>
    <border>
      <left/>
      <right/>
      <top style="thin">
        <color theme="1"/>
      </top>
      <bottom style="thin">
        <color theme="8" tint="0.39994506668294322"/>
      </bottom>
      <diagonal/>
    </border>
    <border>
      <left/>
      <right style="thin">
        <color theme="1"/>
      </right>
      <top style="thin">
        <color theme="1"/>
      </top>
      <bottom style="thin">
        <color theme="8" tint="0.39994506668294322"/>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4" fillId="2" borderId="1" xfId="0" applyFont="1" applyFill="1" applyBorder="1"/>
    <xf numFmtId="0" fontId="6" fillId="3" borderId="0" xfId="0" applyFont="1" applyFill="1"/>
    <xf numFmtId="0" fontId="7" fillId="3" borderId="0" xfId="0" applyFont="1" applyFill="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5"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5" xfId="0" applyFont="1" applyFill="1" applyBorder="1" applyAlignment="1">
      <alignment vertical="top"/>
    </xf>
    <xf numFmtId="0" fontId="1" fillId="4" borderId="2" xfId="0" applyFont="1" applyFill="1" applyBorder="1" applyAlignment="1">
      <alignment vertical="top"/>
    </xf>
    <xf numFmtId="0" fontId="4" fillId="2" borderId="6" xfId="0" applyFont="1" applyFill="1" applyBorder="1" applyAlignment="1">
      <alignment vertical="top"/>
    </xf>
    <xf numFmtId="0" fontId="1" fillId="4" borderId="7" xfId="0" applyFont="1" applyFill="1" applyBorder="1" applyAlignment="1">
      <alignment vertical="top"/>
    </xf>
    <xf numFmtId="0" fontId="4" fillId="2" borderId="1" xfId="0" applyFont="1" applyFill="1" applyBorder="1" applyAlignment="1">
      <alignment vertical="top"/>
    </xf>
    <xf numFmtId="0" fontId="6" fillId="3" borderId="2" xfId="0" applyFont="1" applyFill="1" applyBorder="1" applyAlignment="1">
      <alignment horizontal="left" vertical="top" wrapText="1"/>
    </xf>
    <xf numFmtId="3" fontId="4" fillId="3" borderId="2" xfId="0" applyNumberFormat="1" applyFont="1" applyFill="1" applyBorder="1" applyAlignment="1">
      <alignment horizontal="left" vertical="top" wrapText="1"/>
    </xf>
    <xf numFmtId="0" fontId="5" fillId="4" borderId="2" xfId="0" applyFont="1" applyFill="1" applyBorder="1" applyAlignment="1">
      <alignment vertical="top"/>
    </xf>
    <xf numFmtId="0" fontId="0" fillId="2" borderId="0" xfId="0" applyFill="1"/>
    <xf numFmtId="0" fontId="16" fillId="2" borderId="5" xfId="0" applyFont="1" applyFill="1" applyBorder="1"/>
    <xf numFmtId="0" fontId="16" fillId="3" borderId="2" xfId="0" applyFont="1" applyFill="1" applyBorder="1" applyAlignment="1">
      <alignment horizontal="left" vertical="top" wrapText="1"/>
    </xf>
    <xf numFmtId="0" fontId="16" fillId="2" borderId="6" xfId="0" applyFont="1" applyFill="1" applyBorder="1"/>
    <xf numFmtId="3" fontId="16" fillId="3" borderId="2" xfId="0" applyNumberFormat="1" applyFont="1" applyFill="1" applyBorder="1" applyAlignment="1">
      <alignment horizontal="left" vertical="top" wrapText="1"/>
    </xf>
    <xf numFmtId="0" fontId="16" fillId="3" borderId="8"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xf numFmtId="0" fontId="4" fillId="2" borderId="5" xfId="0" applyFont="1" applyFill="1" applyBorder="1" applyAlignment="1">
      <alignment horizontal="center"/>
    </xf>
    <xf numFmtId="0" fontId="4" fillId="3" borderId="2" xfId="0" applyFont="1" applyFill="1" applyBorder="1" applyAlignment="1">
      <alignment horizontal="center" vertical="top" wrapText="1"/>
    </xf>
    <xf numFmtId="0" fontId="4" fillId="2" borderId="6" xfId="0" applyFont="1" applyFill="1" applyBorder="1" applyAlignment="1">
      <alignment horizontal="center"/>
    </xf>
    <xf numFmtId="3" fontId="4" fillId="3" borderId="2" xfId="0"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center"/>
    </xf>
    <xf numFmtId="0" fontId="4" fillId="2" borderId="3" xfId="0" applyFont="1" applyFill="1" applyBorder="1" applyAlignment="1">
      <alignment horizontal="center"/>
    </xf>
    <xf numFmtId="0" fontId="4" fillId="3" borderId="2" xfId="0" applyFont="1" applyFill="1" applyBorder="1" applyAlignment="1">
      <alignment horizontal="center" vertical="center" wrapText="1"/>
    </xf>
    <xf numFmtId="0" fontId="4" fillId="3" borderId="5" xfId="0" applyFont="1" applyFill="1" applyBorder="1" applyAlignment="1">
      <alignment vertical="top"/>
    </xf>
    <xf numFmtId="0" fontId="16" fillId="3" borderId="5" xfId="0" applyFont="1" applyFill="1" applyBorder="1"/>
    <xf numFmtId="0" fontId="3" fillId="3" borderId="5" xfId="0" applyFont="1" applyFill="1" applyBorder="1" applyAlignment="1">
      <alignment horizontal="left"/>
    </xf>
    <xf numFmtId="0" fontId="1" fillId="4" borderId="2" xfId="0" applyFont="1" applyFill="1" applyBorder="1" applyAlignment="1">
      <alignment vertical="top" wrapText="1"/>
    </xf>
    <xf numFmtId="0" fontId="21" fillId="3" borderId="2" xfId="1" applyFill="1" applyBorder="1" applyAlignment="1">
      <alignment horizontal="left" vertical="top" wrapText="1"/>
    </xf>
    <xf numFmtId="49" fontId="4" fillId="3" borderId="2" xfId="0" applyNumberFormat="1" applyFont="1" applyFill="1" applyBorder="1" applyAlignment="1">
      <alignment horizontal="left" vertical="top" wrapText="1"/>
    </xf>
    <xf numFmtId="0" fontId="4" fillId="5" borderId="2" xfId="0" applyFont="1" applyFill="1" applyBorder="1" applyAlignment="1">
      <alignment horizontal="left" vertical="top" wrapText="1"/>
    </xf>
    <xf numFmtId="0" fontId="0" fillId="2" borderId="0" xfId="0" applyFill="1" applyProtection="1"/>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cellXfs>
  <cellStyles count="2">
    <cellStyle name="Hypertextový odkaz" xfId="1" builtinId="8"/>
    <cellStyle name="Normální" xfId="0" builtinId="0"/>
  </cellStyles>
  <dxfs count="72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ill>
        <patternFill>
          <bgColor theme="1"/>
        </patternFill>
      </fill>
    </dxf>
    <dxf>
      <fill>
        <patternFill>
          <bgColor theme="1"/>
        </patternFill>
      </fill>
    </dxf>
    <dxf>
      <font>
        <b/>
        <i val="0"/>
        <color auto="1"/>
      </font>
      <fill>
        <patternFill>
          <bgColor rgb="FFFF0000"/>
        </patternFill>
      </fill>
    </dxf>
    <dxf>
      <font>
        <b/>
        <i val="0"/>
        <color auto="1"/>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ill>
        <patternFill>
          <bgColor theme="1"/>
        </patternFill>
      </fill>
    </dxf>
    <dxf>
      <fill>
        <patternFill>
          <bgColor theme="1"/>
        </patternFill>
      </fill>
    </dxf>
    <dxf>
      <font>
        <b/>
        <i val="0"/>
        <color auto="1"/>
      </font>
      <fill>
        <patternFill>
          <bgColor rgb="FFFF0000"/>
        </patternFill>
      </fill>
    </dxf>
    <dxf>
      <font>
        <b/>
        <i val="0"/>
        <color auto="1"/>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ill>
        <patternFill>
          <bgColor theme="1"/>
        </patternFill>
      </fill>
    </dxf>
    <dxf>
      <fill>
        <patternFill>
          <bgColor theme="1"/>
        </patternFill>
      </fill>
    </dxf>
    <dxf>
      <font>
        <b/>
        <i val="0"/>
        <color auto="1"/>
      </font>
      <fill>
        <patternFill>
          <bgColor rgb="FFFF0000"/>
        </patternFill>
      </fill>
    </dxf>
    <dxf>
      <font>
        <b/>
        <i val="0"/>
        <color auto="1"/>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ill>
        <patternFill>
          <bgColor theme="1"/>
        </patternFill>
      </fill>
    </dxf>
    <dxf>
      <fill>
        <patternFill>
          <bgColor theme="1"/>
        </patternFill>
      </fill>
    </dxf>
    <dxf>
      <font>
        <b/>
        <i val="0"/>
        <color auto="1"/>
      </font>
      <fill>
        <patternFill>
          <bgColor rgb="FFFF0000"/>
        </patternFill>
      </fill>
    </dxf>
    <dxf>
      <font>
        <b/>
        <i val="0"/>
        <color auto="1"/>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95251</xdr:rowOff>
    </xdr:from>
    <xdr:to>
      <xdr:col>15</xdr:col>
      <xdr:colOff>66675</xdr:colOff>
      <xdr:row>14</xdr:row>
      <xdr:rowOff>142875</xdr:rowOff>
    </xdr:to>
    <xdr:sp macro="" textlink="">
      <xdr:nvSpPr>
        <xdr:cNvPr id="2" name="TextovéPole 1">
          <a:extLst>
            <a:ext uri="{FF2B5EF4-FFF2-40B4-BE49-F238E27FC236}">
              <a16:creationId xmlns="" xmlns:a16="http://schemas.microsoft.com/office/drawing/2014/main" id="{ED340B98-B694-4AA6-B2E7-6804A0E34BF5}"/>
            </a:ext>
          </a:extLst>
        </xdr:cNvPr>
        <xdr:cNvSpPr txBox="1"/>
      </xdr:nvSpPr>
      <xdr:spPr>
        <a:xfrm>
          <a:off x="352425" y="285751"/>
          <a:ext cx="885825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3200" b="1" cap="small">
              <a:solidFill>
                <a:srgbClr val="FF0000"/>
              </a:solidFill>
              <a:latin typeface="Arial Black" panose="020B0A04020102020204" pitchFamily="34" charset="0"/>
            </a:rPr>
            <a:t>Než začnete tento formulář vyplňovat, pozorně si prosím prostudujte</a:t>
          </a:r>
          <a:r>
            <a:rPr lang="cs-CZ" sz="3200" b="1" cap="small" baseline="0">
              <a:solidFill>
                <a:srgbClr val="FF0000"/>
              </a:solidFill>
              <a:latin typeface="Arial Black" panose="020B0A04020102020204" pitchFamily="34" charset="0"/>
            </a:rPr>
            <a:t> </a:t>
          </a:r>
        </a:p>
        <a:p>
          <a:pPr algn="ctr"/>
          <a:r>
            <a:rPr lang="cs-CZ" sz="3200" b="1" cap="small" baseline="0">
              <a:solidFill>
                <a:srgbClr val="FF0000"/>
              </a:solidFill>
              <a:latin typeface="Arial Black" panose="020B0A04020102020204" pitchFamily="34" charset="0"/>
            </a:rPr>
            <a:t>Pokyny k vyplnění!</a:t>
          </a:r>
          <a:endParaRPr lang="cs-CZ" sz="3200" b="1" cap="small">
            <a:solidFill>
              <a:srgbClr val="FF0000"/>
            </a:solidFill>
            <a:latin typeface="Arial Black" panose="020B0A04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139687</xdr:colOff>
      <xdr:row>7</xdr:row>
      <xdr:rowOff>112408</xdr:rowOff>
    </xdr:from>
    <xdr:to>
      <xdr:col>2</xdr:col>
      <xdr:colOff>4005584</xdr:colOff>
      <xdr:row>22</xdr:row>
      <xdr:rowOff>22649</xdr:rowOff>
    </xdr:to>
    <xdr:sp macro="" textlink="">
      <xdr:nvSpPr>
        <xdr:cNvPr id="2" name="TextovéPole 1">
          <a:extLst>
            <a:ext uri="{FF2B5EF4-FFF2-40B4-BE49-F238E27FC236}">
              <a16:creationId xmlns="" xmlns:a16="http://schemas.microsoft.com/office/drawing/2014/main" id="{6F52F6D1-4782-4F0B-85CF-B08DB4F92137}"/>
            </a:ext>
          </a:extLst>
        </xdr:cNvPr>
        <xdr:cNvSpPr txBox="1"/>
      </xdr:nvSpPr>
      <xdr:spPr>
        <a:xfrm rot="19506576">
          <a:off x="358762" y="1455433"/>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92062</xdr:colOff>
      <xdr:row>9</xdr:row>
      <xdr:rowOff>66675</xdr:rowOff>
    </xdr:from>
    <xdr:to>
      <xdr:col>2</xdr:col>
      <xdr:colOff>3957959</xdr:colOff>
      <xdr:row>22</xdr:row>
      <xdr:rowOff>167416</xdr:rowOff>
    </xdr:to>
    <xdr:sp macro="" textlink="">
      <xdr:nvSpPr>
        <xdr:cNvPr id="2" name="TextovéPole 1">
          <a:extLst>
            <a:ext uri="{FF2B5EF4-FFF2-40B4-BE49-F238E27FC236}">
              <a16:creationId xmlns="" xmlns:a16="http://schemas.microsoft.com/office/drawing/2014/main" id="{06A8A05C-1EDC-421F-BD83-70D9B3A73AB5}"/>
            </a:ext>
          </a:extLst>
        </xdr:cNvPr>
        <xdr:cNvSpPr txBox="1"/>
      </xdr:nvSpPr>
      <xdr:spPr>
        <a:xfrm rot="19506576">
          <a:off x="311137" y="1981200"/>
          <a:ext cx="5951872" cy="2958241"/>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cs-CZ" sz="2400">
              <a:solidFill>
                <a:schemeClr val="accent1">
                  <a:lumMod val="50000"/>
                </a:schemeClr>
              </a:solidFill>
            </a:rPr>
            <a:t>Tento vzor</a:t>
          </a:r>
          <a:r>
            <a:rPr lang="cs-CZ" sz="2400" baseline="0">
              <a:solidFill>
                <a:schemeClr val="accent1">
                  <a:lumMod val="50000"/>
                </a:schemeClr>
              </a:solidFill>
            </a:rPr>
            <a:t> není nijak právně závazný pro identifikaci jednotlivých zpracování. Příklady v něm uvedené jsou ilustrativní a záměrně nevychází ze žádného existujícího právního předpisu. </a:t>
          </a:r>
          <a:endParaRPr lang="cs-CZ" sz="2400">
            <a:solidFill>
              <a:schemeClr val="accent1">
                <a:lumMod val="50000"/>
              </a:schemeClr>
            </a:solidFill>
          </a:endParaRP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9.bin"/><Relationship Id="rId1" Type="http://schemas.openxmlformats.org/officeDocument/2006/relationships/hyperlink" Target="mailto:jiri.korinek@vysoke-myto.cz" TargetMode="External"/><Relationship Id="rId4" Type="http://schemas.openxmlformats.org/officeDocument/2006/relationships/comments" Target="../comments8.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obezretny@prvnihlidaci.com" TargetMode="External"/><Relationship Id="rId1" Type="http://schemas.openxmlformats.org/officeDocument/2006/relationships/hyperlink" Target="mailto:m.svanda@zk.cz"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pracovita@zk.cz"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mailto:jiri.korinek@vysoke-myto.cz" TargetMode="External"/><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6.bin"/><Relationship Id="rId1" Type="http://schemas.openxmlformats.org/officeDocument/2006/relationships/hyperlink" Target="mailto:jiri.korinek@vysoke-myto.cz" TargetMode="External"/><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7.bin"/><Relationship Id="rId1" Type="http://schemas.openxmlformats.org/officeDocument/2006/relationships/hyperlink" Target="mailto:jiri.korinek@vysoke-myto.cz" TargetMode="External"/><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8.bin"/><Relationship Id="rId1" Type="http://schemas.openxmlformats.org/officeDocument/2006/relationships/hyperlink" Target="mailto:jiri.korinek@vysoke-myto.cz" TargetMode="External"/><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0"/>
  <sheetViews>
    <sheetView workbookViewId="0">
      <selection activeCell="G25" sqref="G25"/>
    </sheetView>
  </sheetViews>
  <sheetFormatPr defaultColWidth="9.140625" defaultRowHeight="15" x14ac:dyDescent="0.25"/>
  <cols>
    <col min="1" max="16384" width="9.140625" style="25"/>
  </cols>
  <sheetData>
    <row r="20" spans="7:7" x14ac:dyDescent="0.25">
      <c r="G20" s="49"/>
    </row>
  </sheetData>
  <sheetProtection algorithmName="SHA-512" hashValue="5xI+YyOfXx0vIrFou19caD0IkPRgU1y2RgjDIhtybVP6MJ0r5xOSQ/kOuXXiNQ/muShBVfCGvtVbtdXMxQ2Vmw==" saltValue="sfwll8ixpqDOunHRH4z8qw==" spinCount="100000" sheet="1" objects="1" scenarios="1"/>
  <pageMargins left="0.7" right="0.7" top="0.78740157499999996" bottom="0.78740157499999996" header="0.3" footer="0.3"/>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C28" sqref="C28"/>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273</v>
      </c>
      <c r="D2" s="10"/>
    </row>
    <row r="3" spans="1:4" x14ac:dyDescent="0.25">
      <c r="A3" s="9"/>
      <c r="B3" s="18" t="s">
        <v>20</v>
      </c>
      <c r="C3" s="13"/>
      <c r="D3" s="10"/>
    </row>
    <row r="4" spans="1:4" x14ac:dyDescent="0.25">
      <c r="A4" s="9"/>
      <c r="B4" s="18" t="s">
        <v>14</v>
      </c>
      <c r="C4" s="14" t="s">
        <v>251</v>
      </c>
      <c r="D4" s="10"/>
    </row>
    <row r="5" spans="1:4" x14ac:dyDescent="0.25">
      <c r="A5" s="9"/>
      <c r="B5" s="18" t="s">
        <v>15</v>
      </c>
      <c r="C5" s="14"/>
      <c r="D5" s="10"/>
    </row>
    <row r="6" spans="1:4" x14ac:dyDescent="0.25">
      <c r="A6" s="9"/>
      <c r="B6" s="18" t="s">
        <v>33</v>
      </c>
      <c r="C6" s="14" t="s">
        <v>253</v>
      </c>
      <c r="D6" s="10"/>
    </row>
    <row r="7" spans="1:4" x14ac:dyDescent="0.25">
      <c r="A7" s="9"/>
      <c r="B7" s="18" t="s">
        <v>34</v>
      </c>
      <c r="C7" s="46" t="s">
        <v>254</v>
      </c>
      <c r="D7" s="10"/>
    </row>
    <row r="8" spans="1:4" x14ac:dyDescent="0.25">
      <c r="A8" s="9"/>
      <c r="B8" s="18" t="s">
        <v>35</v>
      </c>
      <c r="C8" s="47" t="s">
        <v>255</v>
      </c>
      <c r="D8" s="10"/>
    </row>
    <row r="9" spans="1:4" x14ac:dyDescent="0.25">
      <c r="A9" s="9"/>
      <c r="B9" s="18" t="s">
        <v>44</v>
      </c>
      <c r="C9" s="14" t="s">
        <v>266</v>
      </c>
      <c r="D9" s="10"/>
    </row>
    <row r="10" spans="1:4" x14ac:dyDescent="0.25">
      <c r="A10" s="9"/>
      <c r="B10" s="18" t="s">
        <v>45</v>
      </c>
      <c r="C10" s="14" t="s">
        <v>220</v>
      </c>
      <c r="D10" s="10"/>
    </row>
    <row r="11" spans="1:4" x14ac:dyDescent="0.25">
      <c r="B11" s="19"/>
      <c r="C11" s="12"/>
    </row>
    <row r="12" spans="1:4" x14ac:dyDescent="0.25">
      <c r="A12" s="9"/>
      <c r="B12" s="18" t="s">
        <v>28</v>
      </c>
      <c r="C12" s="23">
        <v>150</v>
      </c>
      <c r="D12" s="10"/>
    </row>
    <row r="13" spans="1:4" x14ac:dyDescent="0.25">
      <c r="A13" s="9"/>
      <c r="B13" s="18" t="s">
        <v>32</v>
      </c>
      <c r="C13" s="14" t="s">
        <v>220</v>
      </c>
      <c r="D13" s="10"/>
    </row>
    <row r="14" spans="1:4" x14ac:dyDescent="0.25">
      <c r="A14" s="9"/>
      <c r="B14" s="18" t="s">
        <v>40</v>
      </c>
      <c r="C14" s="14" t="s">
        <v>274</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279</v>
      </c>
      <c r="D17" s="10"/>
    </row>
    <row r="18" spans="1:4" x14ac:dyDescent="0.25">
      <c r="A18" s="9"/>
      <c r="B18" s="18" t="s">
        <v>47</v>
      </c>
      <c r="C18" s="14" t="s">
        <v>275</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x14ac:dyDescent="0.25">
      <c r="A23" s="9"/>
      <c r="B23" s="24" t="s">
        <v>48</v>
      </c>
      <c r="C23" s="14" t="s">
        <v>276</v>
      </c>
      <c r="D23" s="10"/>
    </row>
    <row r="24" spans="1:4" x14ac:dyDescent="0.25">
      <c r="A24" s="9"/>
      <c r="B24" s="24" t="s">
        <v>49</v>
      </c>
      <c r="C24" s="14" t="s">
        <v>277</v>
      </c>
      <c r="D24" s="10"/>
    </row>
    <row r="25" spans="1:4" x14ac:dyDescent="0.25">
      <c r="A25" s="9"/>
      <c r="B25" s="24" t="s">
        <v>53</v>
      </c>
      <c r="C25" s="14" t="s">
        <v>18</v>
      </c>
      <c r="D25" s="10"/>
    </row>
    <row r="26" spans="1:4" x14ac:dyDescent="0.25">
      <c r="A26" s="9"/>
      <c r="B26" s="24" t="s">
        <v>60</v>
      </c>
      <c r="C26" s="14" t="s">
        <v>278</v>
      </c>
      <c r="D26" s="10"/>
    </row>
    <row r="27" spans="1:4" ht="60" x14ac:dyDescent="0.25">
      <c r="A27" s="9"/>
      <c r="B27" s="18" t="s">
        <v>61</v>
      </c>
      <c r="C27" s="14" t="s">
        <v>286</v>
      </c>
      <c r="D27" s="10"/>
    </row>
    <row r="28" spans="1:4" x14ac:dyDescent="0.25">
      <c r="A28" s="9"/>
      <c r="B28" s="18" t="s">
        <v>51</v>
      </c>
      <c r="C28" s="14"/>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167" priority="84" operator="equal">
      <formula>" "</formula>
    </cfRule>
  </conditionalFormatting>
  <conditionalFormatting sqref="B40:C45 B39">
    <cfRule type="cellIs" dxfId="166" priority="83" operator="equal">
      <formula>" "</formula>
    </cfRule>
  </conditionalFormatting>
  <conditionalFormatting sqref="B35">
    <cfRule type="cellIs" dxfId="165" priority="82" operator="equal">
      <formula>" "</formula>
    </cfRule>
  </conditionalFormatting>
  <conditionalFormatting sqref="B37">
    <cfRule type="cellIs" dxfId="164" priority="81" operator="equal">
      <formula>" "</formula>
    </cfRule>
  </conditionalFormatting>
  <conditionalFormatting sqref="C40:C45">
    <cfRule type="cellIs" dxfId="163" priority="75" operator="equal">
      <formula>" "</formula>
    </cfRule>
    <cfRule type="cellIs" dxfId="162" priority="80" operator="equal">
      <formula>" "</formula>
    </cfRule>
  </conditionalFormatting>
  <conditionalFormatting sqref="C40">
    <cfRule type="cellIs" dxfId="161" priority="79" operator="equal">
      <formula>" "</formula>
    </cfRule>
  </conditionalFormatting>
  <conditionalFormatting sqref="C41">
    <cfRule type="cellIs" dxfId="160" priority="78" operator="equal">
      <formula>" "</formula>
    </cfRule>
  </conditionalFormatting>
  <conditionalFormatting sqref="C42">
    <cfRule type="cellIs" dxfId="159" priority="77" operator="equal">
      <formula>" "</formula>
    </cfRule>
  </conditionalFormatting>
  <conditionalFormatting sqref="C43">
    <cfRule type="cellIs" dxfId="158" priority="76" operator="equal">
      <formula>" "</formula>
    </cfRule>
  </conditionalFormatting>
  <conditionalFormatting sqref="C35">
    <cfRule type="expression" dxfId="157" priority="74">
      <formula>$B$35="Počet zpracovatelů:"</formula>
    </cfRule>
  </conditionalFormatting>
  <conditionalFormatting sqref="C44">
    <cfRule type="expression" dxfId="156" priority="73">
      <formula>$B$44="Smlouva o zpracování OÚ:"</formula>
    </cfRule>
  </conditionalFormatting>
  <conditionalFormatting sqref="B48:C48">
    <cfRule type="cellIs" dxfId="155" priority="72" operator="equal">
      <formula>" "</formula>
    </cfRule>
  </conditionalFormatting>
  <conditionalFormatting sqref="B49:C53 B55:C55 B54">
    <cfRule type="cellIs" dxfId="154" priority="71" operator="equal">
      <formula>" "</formula>
    </cfRule>
  </conditionalFormatting>
  <conditionalFormatting sqref="B47">
    <cfRule type="cellIs" dxfId="153" priority="70" operator="equal">
      <formula>" "</formula>
    </cfRule>
  </conditionalFormatting>
  <conditionalFormatting sqref="C48:C53 C55">
    <cfRule type="cellIs" dxfId="152" priority="63" operator="equal">
      <formula>" "</formula>
    </cfRule>
    <cfRule type="cellIs" dxfId="151" priority="69" operator="equal">
      <formula>" "</formula>
    </cfRule>
  </conditionalFormatting>
  <conditionalFormatting sqref="C49">
    <cfRule type="cellIs" dxfId="150" priority="68" operator="equal">
      <formula>" "</formula>
    </cfRule>
  </conditionalFormatting>
  <conditionalFormatting sqref="C50">
    <cfRule type="cellIs" dxfId="149" priority="67" operator="equal">
      <formula>" "</formula>
    </cfRule>
  </conditionalFormatting>
  <conditionalFormatting sqref="C51">
    <cfRule type="cellIs" dxfId="148" priority="66" operator="equal">
      <formula>" "</formula>
    </cfRule>
  </conditionalFormatting>
  <conditionalFormatting sqref="C52">
    <cfRule type="cellIs" dxfId="147" priority="65" operator="equal">
      <formula>" "</formula>
    </cfRule>
  </conditionalFormatting>
  <conditionalFormatting sqref="C53">
    <cfRule type="cellIs" dxfId="146" priority="64" operator="equal">
      <formula>" "</formula>
    </cfRule>
  </conditionalFormatting>
  <conditionalFormatting sqref="B58:C58">
    <cfRule type="cellIs" dxfId="145" priority="62" operator="equal">
      <formula>" "</formula>
    </cfRule>
  </conditionalFormatting>
  <conditionalFormatting sqref="B59:C65">
    <cfRule type="cellIs" dxfId="144" priority="61" operator="equal">
      <formula>" "</formula>
    </cfRule>
  </conditionalFormatting>
  <conditionalFormatting sqref="B57">
    <cfRule type="cellIs" dxfId="143" priority="60" operator="equal">
      <formula>" "</formula>
    </cfRule>
  </conditionalFormatting>
  <conditionalFormatting sqref="C58:C65">
    <cfRule type="cellIs" dxfId="142" priority="53" operator="equal">
      <formula>" "</formula>
    </cfRule>
    <cfRule type="cellIs" dxfId="141" priority="59" operator="equal">
      <formula>" "</formula>
    </cfRule>
  </conditionalFormatting>
  <conditionalFormatting sqref="C59">
    <cfRule type="cellIs" dxfId="140" priority="58" operator="equal">
      <formula>" "</formula>
    </cfRule>
  </conditionalFormatting>
  <conditionalFormatting sqref="C60">
    <cfRule type="cellIs" dxfId="139" priority="57" operator="equal">
      <formula>" "</formula>
    </cfRule>
  </conditionalFormatting>
  <conditionalFormatting sqref="C61">
    <cfRule type="cellIs" dxfId="138" priority="56" operator="equal">
      <formula>" "</formula>
    </cfRule>
  </conditionalFormatting>
  <conditionalFormatting sqref="C62">
    <cfRule type="cellIs" dxfId="137" priority="55" operator="equal">
      <formula>" "</formula>
    </cfRule>
  </conditionalFormatting>
  <conditionalFormatting sqref="C63">
    <cfRule type="cellIs" dxfId="136" priority="54" operator="equal">
      <formula>" "</formula>
    </cfRule>
  </conditionalFormatting>
  <conditionalFormatting sqref="C64">
    <cfRule type="expression" dxfId="135" priority="52">
      <formula>$B$64="Smlouva o zpracování OÚ:"</formula>
    </cfRule>
  </conditionalFormatting>
  <conditionalFormatting sqref="B68:C68">
    <cfRule type="cellIs" dxfId="134" priority="51" operator="equal">
      <formula>" "</formula>
    </cfRule>
  </conditionalFormatting>
  <conditionalFormatting sqref="B69:C75">
    <cfRule type="cellIs" dxfId="133" priority="50" operator="equal">
      <formula>" "</formula>
    </cfRule>
  </conditionalFormatting>
  <conditionalFormatting sqref="B67">
    <cfRule type="cellIs" dxfId="132" priority="49" operator="equal">
      <formula>" "</formula>
    </cfRule>
  </conditionalFormatting>
  <conditionalFormatting sqref="C68:C75">
    <cfRule type="cellIs" dxfId="131" priority="42" operator="equal">
      <formula>" "</formula>
    </cfRule>
    <cfRule type="cellIs" dxfId="130" priority="48" operator="equal">
      <formula>" "</formula>
    </cfRule>
  </conditionalFormatting>
  <conditionalFormatting sqref="C69">
    <cfRule type="cellIs" dxfId="129" priority="47" operator="equal">
      <formula>" "</formula>
    </cfRule>
  </conditionalFormatting>
  <conditionalFormatting sqref="C70">
    <cfRule type="cellIs" dxfId="128" priority="46" operator="equal">
      <formula>" "</formula>
    </cfRule>
  </conditionalFormatting>
  <conditionalFormatting sqref="C71">
    <cfRule type="cellIs" dxfId="127" priority="45" operator="equal">
      <formula>" "</formula>
    </cfRule>
  </conditionalFormatting>
  <conditionalFormatting sqref="C72">
    <cfRule type="cellIs" dxfId="126" priority="44" operator="equal">
      <formula>" "</formula>
    </cfRule>
  </conditionalFormatting>
  <conditionalFormatting sqref="C73">
    <cfRule type="cellIs" dxfId="125" priority="43" operator="equal">
      <formula>" "</formula>
    </cfRule>
  </conditionalFormatting>
  <conditionalFormatting sqref="C74">
    <cfRule type="expression" dxfId="124" priority="41">
      <formula>$B$74="Smlouva o zpracování OÚ:"</formula>
    </cfRule>
  </conditionalFormatting>
  <conditionalFormatting sqref="B78:C78">
    <cfRule type="cellIs" dxfId="123" priority="40" operator="equal">
      <formula>" "</formula>
    </cfRule>
  </conditionalFormatting>
  <conditionalFormatting sqref="B79:C85">
    <cfRule type="cellIs" dxfId="122" priority="39" operator="equal">
      <formula>" "</formula>
    </cfRule>
  </conditionalFormatting>
  <conditionalFormatting sqref="B77">
    <cfRule type="cellIs" dxfId="121" priority="38" operator="equal">
      <formula>" "</formula>
    </cfRule>
  </conditionalFormatting>
  <conditionalFormatting sqref="C78:C85">
    <cfRule type="cellIs" dxfId="120" priority="31" operator="equal">
      <formula>" "</formula>
    </cfRule>
    <cfRule type="cellIs" dxfId="119" priority="37" operator="equal">
      <formula>" "</formula>
    </cfRule>
  </conditionalFormatting>
  <conditionalFormatting sqref="C79">
    <cfRule type="cellIs" dxfId="118" priority="36" operator="equal">
      <formula>" "</formula>
    </cfRule>
  </conditionalFormatting>
  <conditionalFormatting sqref="C80">
    <cfRule type="cellIs" dxfId="117" priority="35" operator="equal">
      <formula>" "</formula>
    </cfRule>
  </conditionalFormatting>
  <conditionalFormatting sqref="C81">
    <cfRule type="cellIs" dxfId="116" priority="34" operator="equal">
      <formula>" "</formula>
    </cfRule>
  </conditionalFormatting>
  <conditionalFormatting sqref="C82">
    <cfRule type="cellIs" dxfId="115" priority="33" operator="equal">
      <formula>" "</formula>
    </cfRule>
  </conditionalFormatting>
  <conditionalFormatting sqref="C83">
    <cfRule type="cellIs" dxfId="114" priority="32" operator="equal">
      <formula>" "</formula>
    </cfRule>
  </conditionalFormatting>
  <conditionalFormatting sqref="C84">
    <cfRule type="expression" dxfId="113" priority="30">
      <formula>$B$84="Smlouva o zpracování OÚ:"</formula>
    </cfRule>
  </conditionalFormatting>
  <conditionalFormatting sqref="C54">
    <cfRule type="cellIs" dxfId="112" priority="29" operator="equal">
      <formula>" "</formula>
    </cfRule>
  </conditionalFormatting>
  <conditionalFormatting sqref="C54">
    <cfRule type="cellIs" dxfId="111" priority="27" operator="equal">
      <formula>" "</formula>
    </cfRule>
    <cfRule type="cellIs" dxfId="110" priority="28" operator="equal">
      <formula>" "</formula>
    </cfRule>
  </conditionalFormatting>
  <conditionalFormatting sqref="C54">
    <cfRule type="expression" dxfId="109" priority="26">
      <formula>$B$54="Smlouva o zpracování OÚ:"</formula>
    </cfRule>
  </conditionalFormatting>
  <conditionalFormatting sqref="C38">
    <cfRule type="cellIs" dxfId="108" priority="25" operator="equal">
      <formula>" "</formula>
    </cfRule>
  </conditionalFormatting>
  <conditionalFormatting sqref="C39">
    <cfRule type="cellIs" dxfId="107" priority="24" operator="equal">
      <formula>" "</formula>
    </cfRule>
  </conditionalFormatting>
  <conditionalFormatting sqref="C38:C39">
    <cfRule type="cellIs" dxfId="106" priority="21" operator="equal">
      <formula>" "</formula>
    </cfRule>
    <cfRule type="cellIs" dxfId="105" priority="23" operator="equal">
      <formula>" "</formula>
    </cfRule>
  </conditionalFormatting>
  <conditionalFormatting sqref="C39">
    <cfRule type="cellIs" dxfId="104" priority="22" operator="equal">
      <formula>" "</formula>
    </cfRule>
  </conditionalFormatting>
  <conditionalFormatting sqref="C20">
    <cfRule type="expression" dxfId="103" priority="20">
      <formula>$B$20="      - jejich druh:"</formula>
    </cfRule>
  </conditionalFormatting>
  <conditionalFormatting sqref="C21">
    <cfRule type="expression" dxfId="102" priority="19">
      <formula>$B$20="      - jejich druh:"</formula>
    </cfRule>
  </conditionalFormatting>
  <conditionalFormatting sqref="C32">
    <cfRule type="cellIs" dxfId="101" priority="17" operator="equal">
      <formula>"NEVÍM"</formula>
    </cfRule>
    <cfRule type="cellIs" dxfId="100" priority="18" operator="equal">
      <formula>"ANO"</formula>
    </cfRule>
  </conditionalFormatting>
  <conditionalFormatting sqref="C31">
    <cfRule type="expression" dxfId="99" priority="14">
      <formula>$C$30="NE"</formula>
    </cfRule>
  </conditionalFormatting>
  <conditionalFormatting sqref="B31">
    <cfRule type="expression" dxfId="98" priority="13">
      <formula>$C$30="NE"</formula>
    </cfRule>
  </conditionalFormatting>
  <conditionalFormatting sqref="C19">
    <cfRule type="cellIs" dxfId="97" priority="12" operator="equal">
      <formula>"NEVÍM"</formula>
    </cfRule>
  </conditionalFormatting>
  <conditionalFormatting sqref="C22">
    <cfRule type="cellIs" dxfId="96" priority="6" operator="equal">
      <formula>"NEVÍM"</formula>
    </cfRule>
    <cfRule type="cellIs" dxfId="95" priority="7" operator="equal">
      <formula>"ANO"</formula>
    </cfRule>
  </conditionalFormatting>
  <conditionalFormatting sqref="C29">
    <cfRule type="cellIs" dxfId="94" priority="4" operator="equal">
      <formula>"NEVÍM"</formula>
    </cfRule>
    <cfRule type="cellIs" dxfId="93" priority="5" operator="equal">
      <formula>"ANO"</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15" operator="equal" id="{39E5E5A1-1D9D-4D6C-9FE5-0BE2F7A3F82E}">
            <xm:f>Data!$B$3</xm:f>
            <x14:dxf>
              <fill>
                <patternFill>
                  <bgColor rgb="FFFF0000"/>
                </patternFill>
              </fill>
            </x14:dxf>
          </x14:cfRule>
          <x14:cfRule type="cellIs" priority="16" operator="equal" id="{69ED819E-3E27-425C-9B43-22C0796C7FC3}">
            <xm:f>Data!$B$2</xm:f>
            <x14:dxf>
              <fill>
                <patternFill>
                  <bgColor rgb="FFFF0000"/>
                </patternFill>
              </fill>
            </x14:dxf>
          </x14:cfRule>
          <xm:sqref>C31</xm:sqref>
        </x14:conditionalFormatting>
        <x14:conditionalFormatting xmlns:xm="http://schemas.microsoft.com/office/excel/2006/main">
          <x14:cfRule type="cellIs" priority="8" operator="equal" id="{9D025D4D-FCC9-4B3B-AFAC-13A3845F6650}">
            <xm:f>Data!$H$5</xm:f>
            <x14:dxf>
              <fill>
                <patternFill>
                  <bgColor rgb="FFFF0000"/>
                </patternFill>
              </fill>
            </x14:dxf>
          </x14:cfRule>
          <x14:cfRule type="cellIs" priority="9" operator="equal" id="{C054AA45-F4A0-4AD8-94AA-C6E0E6E14ADC}">
            <xm:f>Data!$H$4</xm:f>
            <x14:dxf>
              <fill>
                <patternFill>
                  <bgColor rgb="FFFF0000"/>
                </patternFill>
              </fill>
            </x14:dxf>
          </x14:cfRule>
          <x14:cfRule type="cellIs" priority="10" operator="equal" id="{44CBF079-8389-45BE-80AD-5A74EB6C51D0}">
            <xm:f>Data!$H$3</xm:f>
            <x14:dxf>
              <fill>
                <patternFill>
                  <bgColor rgb="FFFF0000"/>
                </patternFill>
              </fill>
            </x14:dxf>
          </x14:cfRule>
          <x14:cfRule type="cellIs" priority="11" operator="equal" id="{272108D6-F332-45F8-ACBE-BDBDB0E78800}">
            <xm:f>Data!$H$2</xm:f>
            <x14:dxf>
              <fill>
                <patternFill>
                  <bgColor rgb="FFFF0000"/>
                </patternFill>
              </fill>
            </x14:dxf>
          </x14:cfRule>
          <xm:sqref>C16</xm:sqref>
        </x14:conditionalFormatting>
        <x14:conditionalFormatting xmlns:xm="http://schemas.microsoft.com/office/excel/2006/main">
          <x14:cfRule type="cellIs" priority="2" operator="equal" id="{13AD848E-1266-415A-9D31-6E52D1B0065C}">
            <xm:f>Data!$G$4</xm:f>
            <x14:dxf>
              <fill>
                <patternFill>
                  <bgColor rgb="FFFF0000"/>
                </patternFill>
              </fill>
            </x14:dxf>
          </x14:cfRule>
          <x14:cfRule type="cellIs" priority="3" operator="equal" id="{546B3863-64B6-4AB4-87D4-B3E262077BAA}">
            <xm:f>Data!$G$3</xm:f>
            <x14:dxf>
              <fill>
                <patternFill>
                  <bgColor rgb="FFFF0000"/>
                </patternFill>
              </fill>
            </x14:dxf>
          </x14:cfRule>
          <xm:sqref>C25</xm:sqref>
        </x14:conditionalFormatting>
        <x14:conditionalFormatting xmlns:xm="http://schemas.microsoft.com/office/excel/2006/main">
          <x14:cfRule type="cellIs" priority="1" operator="equal" id="{867959EA-3EF7-4416-AE28-FB89602D6A64}">
            <xm:f>Data!$B$3</xm:f>
            <x14:dxf>
              <fill>
                <patternFill>
                  <bgColor rgb="FFFF0000"/>
                </patternFill>
              </fill>
            </x14:dxf>
          </x14:cfRule>
          <xm:sqref>C30</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C29:C34 C22</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M1" workbookViewId="0">
      <selection activeCell="Q13" sqref="Q13"/>
    </sheetView>
  </sheetViews>
  <sheetFormatPr defaultRowHeight="15" outlineLevelCol="1" x14ac:dyDescent="0.25"/>
  <cols>
    <col min="1" max="1" width="12.7109375" hidden="1" customWidth="1" outlineLevel="1"/>
    <col min="2" max="2" width="8.5703125" hidden="1" customWidth="1" outlineLevel="1"/>
    <col min="3" max="3" width="60" hidden="1" customWidth="1" outlineLevel="1"/>
    <col min="4" max="4" width="0" hidden="1" customWidth="1" outlineLevel="1"/>
    <col min="5" max="5" width="52.85546875" hidden="1" customWidth="1" outlineLevel="1"/>
    <col min="6" max="6" width="23" hidden="1" customWidth="1" outlineLevel="1"/>
    <col min="7" max="7" width="46.7109375" hidden="1" customWidth="1" outlineLevel="1"/>
    <col min="8" max="12" width="0" hidden="1" customWidth="1" outlineLevel="1"/>
    <col min="13" max="13" width="9.140625" collapsed="1"/>
  </cols>
  <sheetData>
    <row r="1" spans="1:8" x14ac:dyDescent="0.25">
      <c r="A1" t="s">
        <v>1</v>
      </c>
      <c r="B1" t="s">
        <v>17</v>
      </c>
      <c r="C1" t="s">
        <v>21</v>
      </c>
      <c r="E1" t="s">
        <v>37</v>
      </c>
      <c r="F1" t="s">
        <v>41</v>
      </c>
      <c r="G1" t="s">
        <v>18</v>
      </c>
      <c r="H1" t="s">
        <v>18</v>
      </c>
    </row>
    <row r="2" spans="1:8" x14ac:dyDescent="0.25">
      <c r="A2" t="s">
        <v>2</v>
      </c>
      <c r="B2" t="s">
        <v>18</v>
      </c>
      <c r="C2" t="s">
        <v>23</v>
      </c>
      <c r="D2">
        <v>1</v>
      </c>
      <c r="E2" t="s">
        <v>38</v>
      </c>
      <c r="F2" t="s">
        <v>42</v>
      </c>
      <c r="G2" t="s">
        <v>50</v>
      </c>
      <c r="H2" t="s">
        <v>57</v>
      </c>
    </row>
    <row r="3" spans="1:8" x14ac:dyDescent="0.25">
      <c r="B3" t="s">
        <v>19</v>
      </c>
      <c r="C3" t="s">
        <v>26</v>
      </c>
      <c r="D3">
        <v>2</v>
      </c>
      <c r="E3" t="s">
        <v>39</v>
      </c>
      <c r="F3" t="s">
        <v>43</v>
      </c>
      <c r="G3" t="s">
        <v>54</v>
      </c>
      <c r="H3" t="s">
        <v>58</v>
      </c>
    </row>
    <row r="4" spans="1:8" x14ac:dyDescent="0.25">
      <c r="C4" t="s">
        <v>22</v>
      </c>
      <c r="D4">
        <v>3</v>
      </c>
      <c r="G4" t="s">
        <v>55</v>
      </c>
      <c r="H4" t="s">
        <v>59</v>
      </c>
    </row>
    <row r="5" spans="1:8" x14ac:dyDescent="0.25">
      <c r="C5" t="s">
        <v>24</v>
      </c>
      <c r="D5">
        <v>4</v>
      </c>
      <c r="H5" t="s">
        <v>19</v>
      </c>
    </row>
    <row r="6" spans="1:8" x14ac:dyDescent="0.25">
      <c r="C6" t="s">
        <v>19</v>
      </c>
      <c r="D6">
        <v>5</v>
      </c>
    </row>
    <row r="7" spans="1:8" x14ac:dyDescent="0.25">
      <c r="C7" t="s">
        <v>25</v>
      </c>
      <c r="D7" t="s">
        <v>27</v>
      </c>
    </row>
    <row r="8" spans="1:8" x14ac:dyDescent="0.25">
      <c r="C8" t="s">
        <v>25</v>
      </c>
    </row>
  </sheetData>
  <sheetProtection algorithmName="SHA-512" hashValue="QX3Z77QtZ/aQXhSR6CJEWGTavFlN1Ksytrt790bzY23ynxdYPcj4D2wqbvQ3Qxs2EhNsT0PMxMNdgguGhPp09w==" saltValue="uRd7oJwgyUqcGwQmpNG8bg==" spinCount="100000" sheet="1" objects="1" scenarios="1" selectLockedCells="1" selectUnlockedCells="1"/>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topLeftCell="A10" zoomScaleNormal="100" workbookViewId="0">
      <selection activeCell="D23" sqref="D23"/>
    </sheetView>
  </sheetViews>
  <sheetFormatPr defaultColWidth="9.140625" defaultRowHeight="15" x14ac:dyDescent="0.25"/>
  <cols>
    <col min="1" max="1" width="3.28515625" style="6" customWidth="1"/>
    <col min="2" max="2" width="6.42578125" style="39" customWidth="1"/>
    <col min="3" max="3" width="31.28515625" style="21" customWidth="1"/>
    <col min="4" max="4" width="81.85546875" style="32" customWidth="1"/>
    <col min="5" max="16384" width="9.140625" style="6"/>
  </cols>
  <sheetData>
    <row r="1" spans="1:4" x14ac:dyDescent="0.25">
      <c r="B1" s="33"/>
      <c r="C1" s="17"/>
      <c r="D1" s="26"/>
    </row>
    <row r="2" spans="1:4" ht="21" x14ac:dyDescent="0.35">
      <c r="B2" s="44" t="s">
        <v>190</v>
      </c>
      <c r="C2" s="42"/>
      <c r="D2" s="43"/>
    </row>
    <row r="3" spans="1:4" x14ac:dyDescent="0.25">
      <c r="B3" s="33"/>
      <c r="C3" s="17"/>
      <c r="D3" s="26"/>
    </row>
    <row r="4" spans="1:4" ht="96" customHeight="1" x14ac:dyDescent="0.25">
      <c r="B4" s="50" t="s">
        <v>191</v>
      </c>
      <c r="C4" s="51"/>
      <c r="D4" s="52"/>
    </row>
    <row r="5" spans="1:4" x14ac:dyDescent="0.25">
      <c r="B5" s="33"/>
      <c r="C5" s="17"/>
      <c r="D5" s="26"/>
    </row>
    <row r="6" spans="1:4" ht="68.25" customHeight="1" x14ac:dyDescent="0.25">
      <c r="B6" s="53" t="s">
        <v>192</v>
      </c>
      <c r="C6" s="54"/>
      <c r="D6" s="55"/>
    </row>
    <row r="7" spans="1:4" x14ac:dyDescent="0.25">
      <c r="B7" s="33"/>
      <c r="C7" s="17"/>
      <c r="D7" s="26"/>
    </row>
    <row r="8" spans="1:4" ht="21" x14ac:dyDescent="0.35">
      <c r="B8" s="56" t="s">
        <v>193</v>
      </c>
      <c r="C8" s="57"/>
      <c r="D8" s="58"/>
    </row>
    <row r="9" spans="1:4" s="39" customFormat="1" x14ac:dyDescent="0.25">
      <c r="A9" s="40"/>
      <c r="B9" s="41" t="s">
        <v>76</v>
      </c>
      <c r="C9" s="41" t="s">
        <v>77</v>
      </c>
      <c r="D9" s="41" t="s">
        <v>118</v>
      </c>
    </row>
    <row r="10" spans="1:4" s="39" customFormat="1" x14ac:dyDescent="0.25">
      <c r="A10" s="40"/>
      <c r="B10" s="41" t="s">
        <v>84</v>
      </c>
      <c r="C10" s="18" t="s">
        <v>1</v>
      </c>
      <c r="D10" s="27" t="s">
        <v>204</v>
      </c>
    </row>
    <row r="11" spans="1:4" s="39" customFormat="1" x14ac:dyDescent="0.25">
      <c r="A11" s="40"/>
      <c r="B11" s="41" t="s">
        <v>195</v>
      </c>
      <c r="C11" s="18" t="s">
        <v>3</v>
      </c>
      <c r="D11" s="27" t="s">
        <v>205</v>
      </c>
    </row>
    <row r="12" spans="1:4" s="39" customFormat="1" x14ac:dyDescent="0.25">
      <c r="A12" s="40"/>
      <c r="B12" s="41" t="s">
        <v>196</v>
      </c>
      <c r="C12" s="18" t="s">
        <v>4</v>
      </c>
      <c r="D12" s="27" t="s">
        <v>206</v>
      </c>
    </row>
    <row r="13" spans="1:4" s="39" customFormat="1" ht="24" x14ac:dyDescent="0.25">
      <c r="A13" s="40"/>
      <c r="B13" s="41" t="s">
        <v>197</v>
      </c>
      <c r="C13" s="18" t="s">
        <v>6</v>
      </c>
      <c r="D13" s="27" t="s">
        <v>207</v>
      </c>
    </row>
    <row r="14" spans="1:4" s="39" customFormat="1" ht="30" x14ac:dyDescent="0.25">
      <c r="A14" s="40"/>
      <c r="B14" s="41" t="s">
        <v>198</v>
      </c>
      <c r="C14" s="45" t="s">
        <v>9</v>
      </c>
      <c r="D14" s="27" t="s">
        <v>208</v>
      </c>
    </row>
    <row r="15" spans="1:4" s="39" customFormat="1" x14ac:dyDescent="0.25">
      <c r="A15" s="40"/>
      <c r="B15" s="41" t="s">
        <v>199</v>
      </c>
      <c r="C15" s="18" t="s">
        <v>13</v>
      </c>
      <c r="D15" s="27" t="s">
        <v>113</v>
      </c>
    </row>
    <row r="16" spans="1:4" s="39" customFormat="1" x14ac:dyDescent="0.25">
      <c r="A16" s="40"/>
      <c r="B16" s="41" t="s">
        <v>200</v>
      </c>
      <c r="C16" s="18" t="s">
        <v>11</v>
      </c>
      <c r="D16" s="27" t="s">
        <v>114</v>
      </c>
    </row>
    <row r="17" spans="1:4" s="39" customFormat="1" ht="30" x14ac:dyDescent="0.25">
      <c r="A17" s="40"/>
      <c r="B17" s="41" t="s">
        <v>201</v>
      </c>
      <c r="C17" s="45" t="s">
        <v>12</v>
      </c>
      <c r="D17" s="27" t="s">
        <v>209</v>
      </c>
    </row>
    <row r="18" spans="1:4" s="39" customFormat="1" x14ac:dyDescent="0.25">
      <c r="A18" s="40"/>
      <c r="B18" s="41" t="s">
        <v>202</v>
      </c>
      <c r="C18" s="18" t="s">
        <v>13</v>
      </c>
      <c r="D18" s="27" t="s">
        <v>210</v>
      </c>
    </row>
    <row r="19" spans="1:4" s="39" customFormat="1" x14ac:dyDescent="0.25">
      <c r="A19" s="40"/>
      <c r="B19" s="41" t="s">
        <v>203</v>
      </c>
      <c r="C19" s="18" t="s">
        <v>11</v>
      </c>
      <c r="D19" s="27" t="s">
        <v>211</v>
      </c>
    </row>
    <row r="20" spans="1:4" x14ac:dyDescent="0.25">
      <c r="B20" s="33"/>
      <c r="C20" s="17"/>
      <c r="D20" s="26"/>
    </row>
    <row r="21" spans="1:4" ht="21" x14ac:dyDescent="0.35">
      <c r="B21" s="56" t="s">
        <v>194</v>
      </c>
      <c r="C21" s="57"/>
      <c r="D21" s="58"/>
    </row>
    <row r="22" spans="1:4" s="39" customFormat="1" x14ac:dyDescent="0.25">
      <c r="A22" s="40"/>
      <c r="B22" s="41" t="s">
        <v>76</v>
      </c>
      <c r="C22" s="41" t="s">
        <v>77</v>
      </c>
      <c r="D22" s="41" t="s">
        <v>118</v>
      </c>
    </row>
    <row r="23" spans="1:4" ht="24" x14ac:dyDescent="0.25">
      <c r="A23" s="9"/>
      <c r="B23" s="34" t="s">
        <v>81</v>
      </c>
      <c r="C23" s="18" t="s">
        <v>5</v>
      </c>
      <c r="D23" s="27" t="s">
        <v>78</v>
      </c>
    </row>
    <row r="24" spans="1:4" ht="24" x14ac:dyDescent="0.25">
      <c r="A24" s="9"/>
      <c r="B24" s="34" t="s">
        <v>82</v>
      </c>
      <c r="C24" s="18" t="s">
        <v>20</v>
      </c>
      <c r="D24" s="27" t="s">
        <v>79</v>
      </c>
    </row>
    <row r="25" spans="1:4" ht="24" x14ac:dyDescent="0.25">
      <c r="A25" s="9"/>
      <c r="B25" s="34" t="s">
        <v>83</v>
      </c>
      <c r="C25" s="18" t="s">
        <v>14</v>
      </c>
      <c r="D25" s="27" t="s">
        <v>80</v>
      </c>
    </row>
    <row r="26" spans="1:4" ht="24" x14ac:dyDescent="0.25">
      <c r="A26" s="9"/>
      <c r="B26" s="34" t="s">
        <v>84</v>
      </c>
      <c r="C26" s="18" t="s">
        <v>15</v>
      </c>
      <c r="D26" s="27" t="s">
        <v>111</v>
      </c>
    </row>
    <row r="27" spans="1:4" ht="24" x14ac:dyDescent="0.25">
      <c r="A27" s="9"/>
      <c r="B27" s="34" t="s">
        <v>85</v>
      </c>
      <c r="C27" s="18" t="s">
        <v>33</v>
      </c>
      <c r="D27" s="27" t="s">
        <v>112</v>
      </c>
    </row>
    <row r="28" spans="1:4" x14ac:dyDescent="0.25">
      <c r="A28" s="9"/>
      <c r="B28" s="34" t="s">
        <v>86</v>
      </c>
      <c r="C28" s="18" t="s">
        <v>34</v>
      </c>
      <c r="D28" s="27" t="s">
        <v>113</v>
      </c>
    </row>
    <row r="29" spans="1:4" x14ac:dyDescent="0.25">
      <c r="A29" s="9"/>
      <c r="B29" s="34" t="s">
        <v>87</v>
      </c>
      <c r="C29" s="18" t="s">
        <v>35</v>
      </c>
      <c r="D29" s="27" t="s">
        <v>114</v>
      </c>
    </row>
    <row r="30" spans="1:4" ht="24" x14ac:dyDescent="0.25">
      <c r="A30" s="9"/>
      <c r="B30" s="34" t="s">
        <v>88</v>
      </c>
      <c r="C30" s="18" t="s">
        <v>44</v>
      </c>
      <c r="D30" s="27" t="s">
        <v>115</v>
      </c>
    </row>
    <row r="31" spans="1:4" ht="97.5" customHeight="1" x14ac:dyDescent="0.25">
      <c r="A31" s="9"/>
      <c r="B31" s="34" t="s">
        <v>89</v>
      </c>
      <c r="C31" s="18" t="s">
        <v>45</v>
      </c>
      <c r="D31" s="27" t="s">
        <v>116</v>
      </c>
    </row>
    <row r="32" spans="1:4" x14ac:dyDescent="0.25">
      <c r="B32" s="35"/>
      <c r="C32" s="19"/>
      <c r="D32" s="28"/>
    </row>
    <row r="33" spans="1:4" ht="13.5" customHeight="1" x14ac:dyDescent="0.25">
      <c r="A33" s="9"/>
      <c r="B33" s="36" t="s">
        <v>90</v>
      </c>
      <c r="C33" s="18" t="s">
        <v>28</v>
      </c>
      <c r="D33" s="29" t="s">
        <v>117</v>
      </c>
    </row>
    <row r="34" spans="1:4" ht="24" x14ac:dyDescent="0.25">
      <c r="A34" s="9"/>
      <c r="B34" s="34" t="s">
        <v>91</v>
      </c>
      <c r="C34" s="18" t="s">
        <v>32</v>
      </c>
      <c r="D34" s="27" t="s">
        <v>119</v>
      </c>
    </row>
    <row r="35" spans="1:4" ht="52.5" customHeight="1" x14ac:dyDescent="0.25">
      <c r="A35" s="9"/>
      <c r="B35" s="36" t="s">
        <v>92</v>
      </c>
      <c r="C35" s="18" t="s">
        <v>40</v>
      </c>
      <c r="D35" s="27" t="s">
        <v>120</v>
      </c>
    </row>
    <row r="36" spans="1:4" ht="61.5" customHeight="1" x14ac:dyDescent="0.25">
      <c r="A36" s="9"/>
      <c r="B36" s="34" t="s">
        <v>93</v>
      </c>
      <c r="C36" s="18" t="s">
        <v>36</v>
      </c>
      <c r="D36" s="27" t="s">
        <v>121</v>
      </c>
    </row>
    <row r="37" spans="1:4" ht="110.25" customHeight="1" x14ac:dyDescent="0.25">
      <c r="A37" s="9"/>
      <c r="B37" s="36" t="s">
        <v>94</v>
      </c>
      <c r="C37" s="18" t="s">
        <v>56</v>
      </c>
      <c r="D37" s="27" t="s">
        <v>122</v>
      </c>
    </row>
    <row r="38" spans="1:4" ht="108" x14ac:dyDescent="0.25">
      <c r="A38" s="9"/>
      <c r="B38" s="34" t="s">
        <v>95</v>
      </c>
      <c r="C38" s="18" t="s">
        <v>29</v>
      </c>
      <c r="D38" s="27" t="s">
        <v>123</v>
      </c>
    </row>
    <row r="39" spans="1:4" ht="204" x14ac:dyDescent="0.25">
      <c r="A39" s="9"/>
      <c r="B39" s="36" t="s">
        <v>96</v>
      </c>
      <c r="C39" s="18" t="s">
        <v>47</v>
      </c>
      <c r="D39" s="27" t="s">
        <v>124</v>
      </c>
    </row>
    <row r="40" spans="1:4" ht="252" x14ac:dyDescent="0.25">
      <c r="A40" s="9"/>
      <c r="B40" s="34" t="s">
        <v>97</v>
      </c>
      <c r="C40" s="18" t="s">
        <v>30</v>
      </c>
      <c r="D40" s="27" t="s">
        <v>125</v>
      </c>
    </row>
    <row r="41" spans="1:4" x14ac:dyDescent="0.25">
      <c r="A41" s="9"/>
      <c r="B41" s="36" t="s">
        <v>98</v>
      </c>
      <c r="C41" s="18" t="s">
        <v>64</v>
      </c>
      <c r="D41" s="27" t="s">
        <v>126</v>
      </c>
    </row>
    <row r="42" spans="1:4" ht="204" x14ac:dyDescent="0.25">
      <c r="A42" s="9"/>
      <c r="B42" s="34" t="s">
        <v>99</v>
      </c>
      <c r="C42" s="18" t="s">
        <v>47</v>
      </c>
      <c r="D42" s="27" t="s">
        <v>132</v>
      </c>
    </row>
    <row r="43" spans="1:4" ht="96" x14ac:dyDescent="0.25">
      <c r="A43" s="9"/>
      <c r="B43" s="36" t="s">
        <v>100</v>
      </c>
      <c r="C43" s="18" t="s">
        <v>31</v>
      </c>
      <c r="D43" s="27" t="s">
        <v>127</v>
      </c>
    </row>
    <row r="44" spans="1:4" ht="108" x14ac:dyDescent="0.25">
      <c r="A44" s="9"/>
      <c r="B44" s="34" t="s">
        <v>101</v>
      </c>
      <c r="C44" s="24" t="s">
        <v>48</v>
      </c>
      <c r="D44" s="27" t="s">
        <v>128</v>
      </c>
    </row>
    <row r="45" spans="1:4" ht="24" x14ac:dyDescent="0.25">
      <c r="A45" s="9"/>
      <c r="B45" s="36" t="s">
        <v>102</v>
      </c>
      <c r="C45" s="24" t="s">
        <v>49</v>
      </c>
      <c r="D45" s="27" t="s">
        <v>129</v>
      </c>
    </row>
    <row r="46" spans="1:4" x14ac:dyDescent="0.25">
      <c r="A46" s="9"/>
      <c r="B46" s="34" t="s">
        <v>103</v>
      </c>
      <c r="C46" s="24" t="s">
        <v>53</v>
      </c>
      <c r="D46" s="27" t="s">
        <v>130</v>
      </c>
    </row>
    <row r="47" spans="1:4" ht="36" x14ac:dyDescent="0.25">
      <c r="A47" s="9"/>
      <c r="B47" s="36" t="s">
        <v>104</v>
      </c>
      <c r="C47" s="24" t="s">
        <v>60</v>
      </c>
      <c r="D47" s="27" t="s">
        <v>131</v>
      </c>
    </row>
    <row r="48" spans="1:4" ht="24" x14ac:dyDescent="0.25">
      <c r="A48" s="9"/>
      <c r="B48" s="34" t="s">
        <v>105</v>
      </c>
      <c r="C48" s="18" t="s">
        <v>61</v>
      </c>
      <c r="D48" s="27" t="s">
        <v>133</v>
      </c>
    </row>
    <row r="49" spans="1:4" ht="24" x14ac:dyDescent="0.25">
      <c r="A49" s="9"/>
      <c r="B49" s="36" t="s">
        <v>106</v>
      </c>
      <c r="C49" s="18" t="s">
        <v>51</v>
      </c>
      <c r="D49" s="27" t="s">
        <v>134</v>
      </c>
    </row>
    <row r="50" spans="1:4" ht="48" x14ac:dyDescent="0.25">
      <c r="A50" s="9"/>
      <c r="B50" s="34" t="s">
        <v>107</v>
      </c>
      <c r="C50" s="18" t="s">
        <v>52</v>
      </c>
      <c r="D50" s="27" t="s">
        <v>135</v>
      </c>
    </row>
    <row r="51" spans="1:4" ht="84" x14ac:dyDescent="0.25">
      <c r="A51" s="9"/>
      <c r="B51" s="36" t="s">
        <v>108</v>
      </c>
      <c r="C51" s="18" t="s">
        <v>62</v>
      </c>
      <c r="D51" s="27" t="s">
        <v>136</v>
      </c>
    </row>
    <row r="52" spans="1:4" x14ac:dyDescent="0.25">
      <c r="A52" s="9"/>
      <c r="B52" s="34" t="s">
        <v>109</v>
      </c>
      <c r="C52" s="18" t="s">
        <v>63</v>
      </c>
      <c r="D52" s="27" t="s">
        <v>137</v>
      </c>
    </row>
    <row r="53" spans="1:4" ht="84" x14ac:dyDescent="0.25">
      <c r="A53" s="9"/>
      <c r="B53" s="36" t="s">
        <v>110</v>
      </c>
      <c r="C53" s="18" t="s">
        <v>46</v>
      </c>
      <c r="D53" s="27" t="s">
        <v>140</v>
      </c>
    </row>
    <row r="54" spans="1:4" ht="6.75" customHeight="1" x14ac:dyDescent="0.25">
      <c r="B54" s="35"/>
      <c r="C54" s="19"/>
      <c r="D54" s="28"/>
    </row>
    <row r="55" spans="1:4" ht="60" x14ac:dyDescent="0.25">
      <c r="A55" s="9"/>
      <c r="B55" s="37" t="s">
        <v>141</v>
      </c>
      <c r="C55" s="18" t="s">
        <v>16</v>
      </c>
      <c r="D55" s="30" t="s">
        <v>138</v>
      </c>
    </row>
    <row r="56" spans="1:4" x14ac:dyDescent="0.25">
      <c r="A56" s="9"/>
      <c r="B56" s="38" t="s">
        <v>142</v>
      </c>
      <c r="C56" s="20" t="s">
        <v>65</v>
      </c>
      <c r="D56" s="31" t="s">
        <v>139</v>
      </c>
    </row>
    <row r="57" spans="1:4" ht="6.75" customHeight="1" x14ac:dyDescent="0.25">
      <c r="B57" s="35"/>
      <c r="C57" s="19"/>
      <c r="D57" s="28"/>
    </row>
    <row r="58" spans="1:4" x14ac:dyDescent="0.25">
      <c r="B58" s="35"/>
      <c r="C58" s="18" t="s">
        <v>66</v>
      </c>
      <c r="D58" s="28"/>
    </row>
    <row r="59" spans="1:4" x14ac:dyDescent="0.25">
      <c r="A59" s="9"/>
      <c r="B59" s="34" t="s">
        <v>172</v>
      </c>
      <c r="C59" s="18" t="s">
        <v>67</v>
      </c>
      <c r="D59" s="27" t="s">
        <v>150</v>
      </c>
    </row>
    <row r="60" spans="1:4" x14ac:dyDescent="0.25">
      <c r="A60" s="9"/>
      <c r="B60" s="34" t="s">
        <v>143</v>
      </c>
      <c r="C60" s="18" t="s">
        <v>3</v>
      </c>
      <c r="D60" s="27" t="s">
        <v>150</v>
      </c>
    </row>
    <row r="61" spans="1:4" x14ac:dyDescent="0.25">
      <c r="A61" s="9"/>
      <c r="B61" s="34" t="s">
        <v>144</v>
      </c>
      <c r="C61" s="18" t="s">
        <v>4</v>
      </c>
      <c r="D61" s="27" t="s">
        <v>150</v>
      </c>
    </row>
    <row r="62" spans="1:4" x14ac:dyDescent="0.25">
      <c r="A62" s="9"/>
      <c r="B62" s="34" t="s">
        <v>145</v>
      </c>
      <c r="C62" s="18" t="s">
        <v>68</v>
      </c>
      <c r="D62" s="27" t="s">
        <v>151</v>
      </c>
    </row>
    <row r="63" spans="1:4" x14ac:dyDescent="0.25">
      <c r="A63" s="9"/>
      <c r="B63" s="34" t="s">
        <v>146</v>
      </c>
      <c r="C63" s="18" t="s">
        <v>69</v>
      </c>
      <c r="D63" s="27" t="s">
        <v>153</v>
      </c>
    </row>
    <row r="64" spans="1:4" x14ac:dyDescent="0.25">
      <c r="A64" s="9"/>
      <c r="B64" s="34" t="s">
        <v>147</v>
      </c>
      <c r="C64" s="18" t="s">
        <v>70</v>
      </c>
      <c r="D64" s="27" t="s">
        <v>154</v>
      </c>
    </row>
    <row r="65" spans="1:4" x14ac:dyDescent="0.25">
      <c r="A65" s="9"/>
      <c r="B65" s="34" t="s">
        <v>148</v>
      </c>
      <c r="C65" s="18" t="s">
        <v>71</v>
      </c>
      <c r="D65" s="27" t="s">
        <v>152</v>
      </c>
    </row>
    <row r="66" spans="1:4" x14ac:dyDescent="0.25">
      <c r="A66" s="9"/>
      <c r="B66" s="34" t="s">
        <v>149</v>
      </c>
      <c r="C66" s="18" t="s">
        <v>155</v>
      </c>
      <c r="D66" s="27" t="s">
        <v>156</v>
      </c>
    </row>
    <row r="67" spans="1:4" ht="6.75" customHeight="1" x14ac:dyDescent="0.25">
      <c r="B67" s="35"/>
      <c r="C67" s="19"/>
      <c r="D67" s="28"/>
    </row>
    <row r="68" spans="1:4" x14ac:dyDescent="0.25">
      <c r="B68" s="35"/>
      <c r="C68" s="18" t="s">
        <v>72</v>
      </c>
      <c r="D68" s="28"/>
    </row>
    <row r="69" spans="1:4" x14ac:dyDescent="0.25">
      <c r="A69" s="9"/>
      <c r="B69" s="34" t="s">
        <v>157</v>
      </c>
      <c r="C69" s="18" t="s">
        <v>67</v>
      </c>
      <c r="D69" s="27" t="s">
        <v>150</v>
      </c>
    </row>
    <row r="70" spans="1:4" x14ac:dyDescent="0.25">
      <c r="A70" s="9"/>
      <c r="B70" s="34" t="s">
        <v>158</v>
      </c>
      <c r="C70" s="18" t="s">
        <v>3</v>
      </c>
      <c r="D70" s="27" t="s">
        <v>150</v>
      </c>
    </row>
    <row r="71" spans="1:4" x14ac:dyDescent="0.25">
      <c r="A71" s="9"/>
      <c r="B71" s="34" t="s">
        <v>159</v>
      </c>
      <c r="C71" s="18" t="s">
        <v>4</v>
      </c>
      <c r="D71" s="27" t="s">
        <v>150</v>
      </c>
    </row>
    <row r="72" spans="1:4" x14ac:dyDescent="0.25">
      <c r="A72" s="9"/>
      <c r="B72" s="34" t="s">
        <v>160</v>
      </c>
      <c r="C72" s="18" t="s">
        <v>68</v>
      </c>
      <c r="D72" s="27" t="s">
        <v>151</v>
      </c>
    </row>
    <row r="73" spans="1:4" x14ac:dyDescent="0.25">
      <c r="A73" s="9"/>
      <c r="B73" s="34" t="s">
        <v>161</v>
      </c>
      <c r="C73" s="18" t="s">
        <v>69</v>
      </c>
      <c r="D73" s="27" t="s">
        <v>153</v>
      </c>
    </row>
    <row r="74" spans="1:4" x14ac:dyDescent="0.25">
      <c r="A74" s="9"/>
      <c r="B74" s="34" t="s">
        <v>162</v>
      </c>
      <c r="C74" s="18" t="s">
        <v>70</v>
      </c>
      <c r="D74" s="27" t="s">
        <v>154</v>
      </c>
    </row>
    <row r="75" spans="1:4" x14ac:dyDescent="0.25">
      <c r="A75" s="9"/>
      <c r="B75" s="34" t="s">
        <v>163</v>
      </c>
      <c r="C75" s="18" t="s">
        <v>71</v>
      </c>
      <c r="D75" s="27" t="s">
        <v>152</v>
      </c>
    </row>
    <row r="76" spans="1:4" x14ac:dyDescent="0.25">
      <c r="A76" s="9"/>
      <c r="B76" s="34" t="s">
        <v>164</v>
      </c>
      <c r="C76" s="18" t="s">
        <v>155</v>
      </c>
      <c r="D76" s="27" t="s">
        <v>156</v>
      </c>
    </row>
    <row r="77" spans="1:4" ht="6.75" customHeight="1" x14ac:dyDescent="0.25">
      <c r="B77" s="35"/>
      <c r="C77" s="19"/>
      <c r="D77" s="28"/>
    </row>
    <row r="78" spans="1:4" x14ac:dyDescent="0.25">
      <c r="B78" s="35"/>
      <c r="C78" s="18" t="s">
        <v>73</v>
      </c>
      <c r="D78" s="28"/>
    </row>
    <row r="79" spans="1:4" x14ac:dyDescent="0.25">
      <c r="A79" s="9"/>
      <c r="B79" s="34" t="s">
        <v>165</v>
      </c>
      <c r="C79" s="18" t="s">
        <v>67</v>
      </c>
      <c r="D79" s="27" t="s">
        <v>150</v>
      </c>
    </row>
    <row r="80" spans="1:4" x14ac:dyDescent="0.25">
      <c r="A80" s="9"/>
      <c r="B80" s="34" t="s">
        <v>166</v>
      </c>
      <c r="C80" s="18" t="s">
        <v>3</v>
      </c>
      <c r="D80" s="27" t="s">
        <v>150</v>
      </c>
    </row>
    <row r="81" spans="1:4" x14ac:dyDescent="0.25">
      <c r="A81" s="9"/>
      <c r="B81" s="34" t="s">
        <v>167</v>
      </c>
      <c r="C81" s="18" t="s">
        <v>4</v>
      </c>
      <c r="D81" s="27" t="s">
        <v>150</v>
      </c>
    </row>
    <row r="82" spans="1:4" x14ac:dyDescent="0.25">
      <c r="A82" s="9"/>
      <c r="B82" s="34" t="s">
        <v>168</v>
      </c>
      <c r="C82" s="18" t="s">
        <v>68</v>
      </c>
      <c r="D82" s="27" t="s">
        <v>151</v>
      </c>
    </row>
    <row r="83" spans="1:4" x14ac:dyDescent="0.25">
      <c r="A83" s="9"/>
      <c r="B83" s="34" t="s">
        <v>169</v>
      </c>
      <c r="C83" s="18" t="s">
        <v>69</v>
      </c>
      <c r="D83" s="27" t="s">
        <v>153</v>
      </c>
    </row>
    <row r="84" spans="1:4" x14ac:dyDescent="0.25">
      <c r="A84" s="9"/>
      <c r="B84" s="34" t="s">
        <v>170</v>
      </c>
      <c r="C84" s="18" t="s">
        <v>70</v>
      </c>
      <c r="D84" s="27" t="s">
        <v>154</v>
      </c>
    </row>
    <row r="85" spans="1:4" x14ac:dyDescent="0.25">
      <c r="A85" s="9"/>
      <c r="B85" s="34" t="s">
        <v>171</v>
      </c>
      <c r="C85" s="18" t="s">
        <v>71</v>
      </c>
      <c r="D85" s="27" t="s">
        <v>152</v>
      </c>
    </row>
    <row r="86" spans="1:4" x14ac:dyDescent="0.25">
      <c r="A86" s="9"/>
      <c r="B86" s="34" t="s">
        <v>173</v>
      </c>
      <c r="C86" s="18" t="s">
        <v>155</v>
      </c>
      <c r="D86" s="27" t="s">
        <v>156</v>
      </c>
    </row>
    <row r="87" spans="1:4" ht="6.75" customHeight="1" x14ac:dyDescent="0.25">
      <c r="B87" s="35"/>
      <c r="C87" s="19"/>
      <c r="D87" s="28"/>
    </row>
    <row r="88" spans="1:4" x14ac:dyDescent="0.25">
      <c r="B88" s="35"/>
      <c r="C88" s="18" t="s">
        <v>74</v>
      </c>
      <c r="D88" s="28"/>
    </row>
    <row r="89" spans="1:4" x14ac:dyDescent="0.25">
      <c r="A89" s="9"/>
      <c r="B89" s="34" t="s">
        <v>174</v>
      </c>
      <c r="C89" s="18" t="s">
        <v>67</v>
      </c>
      <c r="D89" s="27" t="s">
        <v>150</v>
      </c>
    </row>
    <row r="90" spans="1:4" x14ac:dyDescent="0.25">
      <c r="A90" s="9"/>
      <c r="B90" s="34" t="s">
        <v>175</v>
      </c>
      <c r="C90" s="18" t="s">
        <v>3</v>
      </c>
      <c r="D90" s="27" t="s">
        <v>150</v>
      </c>
    </row>
    <row r="91" spans="1:4" x14ac:dyDescent="0.25">
      <c r="A91" s="9"/>
      <c r="B91" s="34" t="s">
        <v>176</v>
      </c>
      <c r="C91" s="18" t="s">
        <v>4</v>
      </c>
      <c r="D91" s="27" t="s">
        <v>150</v>
      </c>
    </row>
    <row r="92" spans="1:4" x14ac:dyDescent="0.25">
      <c r="A92" s="9"/>
      <c r="B92" s="34" t="s">
        <v>177</v>
      </c>
      <c r="C92" s="18" t="s">
        <v>68</v>
      </c>
      <c r="D92" s="27" t="s">
        <v>151</v>
      </c>
    </row>
    <row r="93" spans="1:4" x14ac:dyDescent="0.25">
      <c r="A93" s="9"/>
      <c r="B93" s="34" t="s">
        <v>178</v>
      </c>
      <c r="C93" s="18" t="s">
        <v>69</v>
      </c>
      <c r="D93" s="27" t="s">
        <v>153</v>
      </c>
    </row>
    <row r="94" spans="1:4" x14ac:dyDescent="0.25">
      <c r="A94" s="9"/>
      <c r="B94" s="34" t="s">
        <v>179</v>
      </c>
      <c r="C94" s="18" t="s">
        <v>70</v>
      </c>
      <c r="D94" s="27" t="s">
        <v>154</v>
      </c>
    </row>
    <row r="95" spans="1:4" x14ac:dyDescent="0.25">
      <c r="A95" s="9"/>
      <c r="B95" s="34" t="s">
        <v>180</v>
      </c>
      <c r="C95" s="18" t="s">
        <v>71</v>
      </c>
      <c r="D95" s="27" t="s">
        <v>152</v>
      </c>
    </row>
    <row r="96" spans="1:4" x14ac:dyDescent="0.25">
      <c r="A96" s="9"/>
      <c r="B96" s="34" t="s">
        <v>181</v>
      </c>
      <c r="C96" s="18" t="s">
        <v>155</v>
      </c>
      <c r="D96" s="27" t="s">
        <v>156</v>
      </c>
    </row>
    <row r="97" spans="1:4" ht="6.75" customHeight="1" x14ac:dyDescent="0.25">
      <c r="B97" s="35"/>
      <c r="C97" s="19"/>
      <c r="D97" s="28"/>
    </row>
    <row r="98" spans="1:4" x14ac:dyDescent="0.25">
      <c r="B98" s="35"/>
      <c r="C98" s="18" t="s">
        <v>75</v>
      </c>
      <c r="D98" s="28"/>
    </row>
    <row r="99" spans="1:4" x14ac:dyDescent="0.25">
      <c r="A99" s="9"/>
      <c r="B99" s="34" t="s">
        <v>182</v>
      </c>
      <c r="C99" s="18" t="s">
        <v>67</v>
      </c>
      <c r="D99" s="27" t="s">
        <v>150</v>
      </c>
    </row>
    <row r="100" spans="1:4" x14ac:dyDescent="0.25">
      <c r="A100" s="9"/>
      <c r="B100" s="34" t="s">
        <v>183</v>
      </c>
      <c r="C100" s="18" t="s">
        <v>3</v>
      </c>
      <c r="D100" s="27" t="s">
        <v>150</v>
      </c>
    </row>
    <row r="101" spans="1:4" x14ac:dyDescent="0.25">
      <c r="A101" s="9"/>
      <c r="B101" s="34" t="s">
        <v>184</v>
      </c>
      <c r="C101" s="18" t="s">
        <v>4</v>
      </c>
      <c r="D101" s="27" t="s">
        <v>150</v>
      </c>
    </row>
    <row r="102" spans="1:4" x14ac:dyDescent="0.25">
      <c r="A102" s="9"/>
      <c r="B102" s="34" t="s">
        <v>185</v>
      </c>
      <c r="C102" s="18" t="s">
        <v>68</v>
      </c>
      <c r="D102" s="27" t="s">
        <v>151</v>
      </c>
    </row>
    <row r="103" spans="1:4" x14ac:dyDescent="0.25">
      <c r="A103" s="9"/>
      <c r="B103" s="34" t="s">
        <v>186</v>
      </c>
      <c r="C103" s="18" t="s">
        <v>69</v>
      </c>
      <c r="D103" s="27" t="s">
        <v>153</v>
      </c>
    </row>
    <row r="104" spans="1:4" x14ac:dyDescent="0.25">
      <c r="A104" s="9"/>
      <c r="B104" s="34" t="s">
        <v>187</v>
      </c>
      <c r="C104" s="18" t="s">
        <v>70</v>
      </c>
      <c r="D104" s="27" t="s">
        <v>154</v>
      </c>
    </row>
    <row r="105" spans="1:4" x14ac:dyDescent="0.25">
      <c r="A105" s="9"/>
      <c r="B105" s="34" t="s">
        <v>188</v>
      </c>
      <c r="C105" s="18" t="s">
        <v>71</v>
      </c>
      <c r="D105" s="27" t="s">
        <v>152</v>
      </c>
    </row>
    <row r="106" spans="1:4" x14ac:dyDescent="0.25">
      <c r="A106" s="9"/>
      <c r="B106" s="34" t="s">
        <v>189</v>
      </c>
      <c r="C106" s="18" t="s">
        <v>155</v>
      </c>
      <c r="D106" s="27" t="s">
        <v>156</v>
      </c>
    </row>
  </sheetData>
  <sheetProtection algorithmName="SHA-512" hashValue="/DOwIlvoGRnmPlLWzVQNNRFASlkHV5y/DKtLwHVafeVymFWeriAcNBqQet3WGEs6lHY+Ri8oTxlc4Mds8uS8bw==" saltValue="0FMrBjRhSs+SSMd8HxEJWQ==" spinCount="100000" sheet="1" objects="1" scenarios="1" selectLockedCells="1" selectUnlockedCells="1"/>
  <mergeCells count="4">
    <mergeCell ref="B4:D4"/>
    <mergeCell ref="B6:D6"/>
    <mergeCell ref="B8:D8"/>
    <mergeCell ref="B21:D21"/>
  </mergeCells>
  <conditionalFormatting sqref="C59">
    <cfRule type="cellIs" dxfId="725" priority="482" operator="equal">
      <formula>" "</formula>
    </cfRule>
  </conditionalFormatting>
  <conditionalFormatting sqref="D62:D66 C60:C66">
    <cfRule type="cellIs" dxfId="724" priority="481" operator="equal">
      <formula>" "</formula>
    </cfRule>
  </conditionalFormatting>
  <conditionalFormatting sqref="C56">
    <cfRule type="cellIs" dxfId="723" priority="480" operator="equal">
      <formula>" "</formula>
    </cfRule>
  </conditionalFormatting>
  <conditionalFormatting sqref="C58">
    <cfRule type="cellIs" dxfId="722" priority="479" operator="equal">
      <formula>" "</formula>
    </cfRule>
  </conditionalFormatting>
  <conditionalFormatting sqref="D62:D66">
    <cfRule type="cellIs" dxfId="721" priority="473" operator="equal">
      <formula>" "</formula>
    </cfRule>
    <cfRule type="cellIs" dxfId="720" priority="478" operator="equal">
      <formula>" "</formula>
    </cfRule>
  </conditionalFormatting>
  <conditionalFormatting sqref="D62">
    <cfRule type="cellIs" dxfId="719" priority="476" operator="equal">
      <formula>" "</formula>
    </cfRule>
  </conditionalFormatting>
  <conditionalFormatting sqref="D63">
    <cfRule type="cellIs" dxfId="718" priority="475" operator="equal">
      <formula>" "</formula>
    </cfRule>
  </conditionalFormatting>
  <conditionalFormatting sqref="D64">
    <cfRule type="cellIs" dxfId="717" priority="474" operator="equal">
      <formula>" "</formula>
    </cfRule>
  </conditionalFormatting>
  <conditionalFormatting sqref="D56">
    <cfRule type="expression" dxfId="716" priority="472">
      <formula>$C$56="Počet zpracovatelů:"</formula>
    </cfRule>
  </conditionalFormatting>
  <conditionalFormatting sqref="D65">
    <cfRule type="expression" dxfId="715" priority="471">
      <formula>$C$65="Smlouva o zpracování OÚ:"</formula>
    </cfRule>
  </conditionalFormatting>
  <conditionalFormatting sqref="C68">
    <cfRule type="cellIs" dxfId="714" priority="468" operator="equal">
      <formula>" "</formula>
    </cfRule>
  </conditionalFormatting>
  <conditionalFormatting sqref="C78">
    <cfRule type="cellIs" dxfId="713" priority="458" operator="equal">
      <formula>" "</formula>
    </cfRule>
  </conditionalFormatting>
  <conditionalFormatting sqref="C88">
    <cfRule type="cellIs" dxfId="712" priority="447" operator="equal">
      <formula>" "</formula>
    </cfRule>
  </conditionalFormatting>
  <conditionalFormatting sqref="D60">
    <cfRule type="cellIs" dxfId="711" priority="420" operator="equal">
      <formula>" "</formula>
    </cfRule>
  </conditionalFormatting>
  <conditionalFormatting sqref="C98">
    <cfRule type="cellIs" dxfId="710" priority="436" operator="equal">
      <formula>" "</formula>
    </cfRule>
  </conditionalFormatting>
  <conditionalFormatting sqref="B102">
    <cfRule type="cellIs" dxfId="709" priority="355" operator="equal">
      <formula>" "</formula>
    </cfRule>
  </conditionalFormatting>
  <conditionalFormatting sqref="D59">
    <cfRule type="cellIs" dxfId="708" priority="423" operator="equal">
      <formula>" "</formula>
    </cfRule>
  </conditionalFormatting>
  <conditionalFormatting sqref="D60">
    <cfRule type="cellIs" dxfId="707" priority="422" operator="equal">
      <formula>" "</formula>
    </cfRule>
  </conditionalFormatting>
  <conditionalFormatting sqref="D59:D60">
    <cfRule type="cellIs" dxfId="706" priority="419" operator="equal">
      <formula>" "</formula>
    </cfRule>
    <cfRule type="cellIs" dxfId="705" priority="421" operator="equal">
      <formula>" "</formula>
    </cfRule>
  </conditionalFormatting>
  <conditionalFormatting sqref="C52">
    <cfRule type="expression" dxfId="704" priority="399">
      <formula>$D$51="NE"</formula>
    </cfRule>
  </conditionalFormatting>
  <conditionalFormatting sqref="B56">
    <cfRule type="expression" dxfId="703" priority="391">
      <formula>$C$56="Počet zpracovatelů:"</formula>
    </cfRule>
  </conditionalFormatting>
  <conditionalFormatting sqref="B69 B71 B73 B75">
    <cfRule type="cellIs" dxfId="702" priority="389" operator="equal">
      <formula>" "</formula>
    </cfRule>
  </conditionalFormatting>
  <conditionalFormatting sqref="B70 B72 B74 B76">
    <cfRule type="cellIs" dxfId="701" priority="388" operator="equal">
      <formula>" "</formula>
    </cfRule>
  </conditionalFormatting>
  <conditionalFormatting sqref="B69:B76">
    <cfRule type="cellIs" dxfId="700" priority="381" operator="equal">
      <formula>" "</formula>
    </cfRule>
    <cfRule type="cellIs" dxfId="699" priority="387" operator="equal">
      <formula>" "</formula>
    </cfRule>
  </conditionalFormatting>
  <conditionalFormatting sqref="B70 B72 B74 B76">
    <cfRule type="cellIs" dxfId="698" priority="386" operator="equal">
      <formula>" "</formula>
    </cfRule>
  </conditionalFormatting>
  <conditionalFormatting sqref="B79 B81 B83 B85">
    <cfRule type="cellIs" dxfId="697" priority="380" operator="equal">
      <formula>" "</formula>
    </cfRule>
  </conditionalFormatting>
  <conditionalFormatting sqref="B80:B86">
    <cfRule type="cellIs" dxfId="696" priority="379" operator="equal">
      <formula>" "</formula>
    </cfRule>
  </conditionalFormatting>
  <conditionalFormatting sqref="B79:B86">
    <cfRule type="cellIs" dxfId="695" priority="372" operator="equal">
      <formula>" "</formula>
    </cfRule>
    <cfRule type="cellIs" dxfId="694" priority="378" operator="equal">
      <formula>" "</formula>
    </cfRule>
  </conditionalFormatting>
  <conditionalFormatting sqref="B80 B82 B84 B86">
    <cfRule type="cellIs" dxfId="693" priority="377" operator="equal">
      <formula>" "</formula>
    </cfRule>
  </conditionalFormatting>
  <conditionalFormatting sqref="B81">
    <cfRule type="cellIs" dxfId="692" priority="376" operator="equal">
      <formula>" "</formula>
    </cfRule>
  </conditionalFormatting>
  <conditionalFormatting sqref="B82">
    <cfRule type="cellIs" dxfId="691" priority="375" operator="equal">
      <formula>" "</formula>
    </cfRule>
  </conditionalFormatting>
  <conditionalFormatting sqref="B83">
    <cfRule type="cellIs" dxfId="690" priority="374" operator="equal">
      <formula>" "</formula>
    </cfRule>
  </conditionalFormatting>
  <conditionalFormatting sqref="B84">
    <cfRule type="cellIs" dxfId="689" priority="373" operator="equal">
      <formula>" "</formula>
    </cfRule>
  </conditionalFormatting>
  <conditionalFormatting sqref="B85">
    <cfRule type="expression" dxfId="688" priority="371">
      <formula>$C$85="Smlouva o zpracování OÚ:"</formula>
    </cfRule>
  </conditionalFormatting>
  <conditionalFormatting sqref="B89 B91 B93 B95">
    <cfRule type="cellIs" dxfId="687" priority="370" operator="equal">
      <formula>" "</formula>
    </cfRule>
  </conditionalFormatting>
  <conditionalFormatting sqref="B90:B96">
    <cfRule type="cellIs" dxfId="686" priority="369" operator="equal">
      <formula>" "</formula>
    </cfRule>
  </conditionalFormatting>
  <conditionalFormatting sqref="B89:B96">
    <cfRule type="cellIs" dxfId="685" priority="362" operator="equal">
      <formula>" "</formula>
    </cfRule>
    <cfRule type="cellIs" dxfId="684" priority="368" operator="equal">
      <formula>" "</formula>
    </cfRule>
  </conditionalFormatting>
  <conditionalFormatting sqref="B90 B92 B94 B96">
    <cfRule type="cellIs" dxfId="683" priority="367" operator="equal">
      <formula>" "</formula>
    </cfRule>
  </conditionalFormatting>
  <conditionalFormatting sqref="B91">
    <cfRule type="cellIs" dxfId="682" priority="366" operator="equal">
      <formula>" "</formula>
    </cfRule>
  </conditionalFormatting>
  <conditionalFormatting sqref="B92">
    <cfRule type="cellIs" dxfId="681" priority="365" operator="equal">
      <formula>" "</formula>
    </cfRule>
  </conditionalFormatting>
  <conditionalFormatting sqref="B93">
    <cfRule type="cellIs" dxfId="680" priority="364" operator="equal">
      <formula>" "</formula>
    </cfRule>
  </conditionalFormatting>
  <conditionalFormatting sqref="B94">
    <cfRule type="cellIs" dxfId="679" priority="363" operator="equal">
      <formula>" "</formula>
    </cfRule>
  </conditionalFormatting>
  <conditionalFormatting sqref="B95">
    <cfRule type="expression" dxfId="678" priority="361">
      <formula>$C$95="Smlouva o zpracování OÚ:"</formula>
    </cfRule>
  </conditionalFormatting>
  <conditionalFormatting sqref="B99 B101 B103 B105">
    <cfRule type="cellIs" dxfId="677" priority="360" operator="equal">
      <formula>" "</formula>
    </cfRule>
  </conditionalFormatting>
  <conditionalFormatting sqref="B100:B106">
    <cfRule type="cellIs" dxfId="676" priority="359" operator="equal">
      <formula>" "</formula>
    </cfRule>
  </conditionalFormatting>
  <conditionalFormatting sqref="B99:B106">
    <cfRule type="cellIs" dxfId="675" priority="352" operator="equal">
      <formula>" "</formula>
    </cfRule>
    <cfRule type="cellIs" dxfId="674" priority="358" operator="equal">
      <formula>" "</formula>
    </cfRule>
  </conditionalFormatting>
  <conditionalFormatting sqref="B100 B102 B104 B106">
    <cfRule type="cellIs" dxfId="673" priority="357" operator="equal">
      <formula>" "</formula>
    </cfRule>
  </conditionalFormatting>
  <conditionalFormatting sqref="B101">
    <cfRule type="cellIs" dxfId="672" priority="356" operator="equal">
      <formula>" "</formula>
    </cfRule>
  </conditionalFormatting>
  <conditionalFormatting sqref="B103">
    <cfRule type="cellIs" dxfId="671" priority="354" operator="equal">
      <formula>" "</formula>
    </cfRule>
  </conditionalFormatting>
  <conditionalFormatting sqref="B104">
    <cfRule type="cellIs" dxfId="670" priority="353" operator="equal">
      <formula>" "</formula>
    </cfRule>
  </conditionalFormatting>
  <conditionalFormatting sqref="B105">
    <cfRule type="expression" dxfId="669" priority="351">
      <formula>$C$105="Smlouva o zpracování OÚ:"</formula>
    </cfRule>
  </conditionalFormatting>
  <conditionalFormatting sqref="B59 B61 B63 B65">
    <cfRule type="cellIs" dxfId="668" priority="346" operator="equal">
      <formula>" "</formula>
    </cfRule>
  </conditionalFormatting>
  <conditionalFormatting sqref="B60 B62 B64 B66">
    <cfRule type="cellIs" dxfId="667" priority="345" operator="equal">
      <formula>" "</formula>
    </cfRule>
  </conditionalFormatting>
  <conditionalFormatting sqref="B59:B66">
    <cfRule type="cellIs" dxfId="666" priority="342" operator="equal">
      <formula>" "</formula>
    </cfRule>
    <cfRule type="cellIs" dxfId="665" priority="344" operator="equal">
      <formula>" "</formula>
    </cfRule>
  </conditionalFormatting>
  <conditionalFormatting sqref="B60 B62 B64 B66">
    <cfRule type="cellIs" dxfId="664" priority="343" operator="equal">
      <formula>" "</formula>
    </cfRule>
  </conditionalFormatting>
  <conditionalFormatting sqref="D60">
    <cfRule type="cellIs" dxfId="663" priority="77" operator="equal">
      <formula>" "</formula>
    </cfRule>
  </conditionalFormatting>
  <conditionalFormatting sqref="D61">
    <cfRule type="cellIs" dxfId="662" priority="76" operator="equal">
      <formula>" "</formula>
    </cfRule>
  </conditionalFormatting>
  <conditionalFormatting sqref="D61">
    <cfRule type="cellIs" dxfId="661" priority="74" operator="equal">
      <formula>" "</formula>
    </cfRule>
    <cfRule type="cellIs" dxfId="660" priority="75" operator="equal">
      <formula>" "</formula>
    </cfRule>
  </conditionalFormatting>
  <conditionalFormatting sqref="D64">
    <cfRule type="cellIs" dxfId="659" priority="73" operator="equal">
      <formula>" "</formula>
    </cfRule>
  </conditionalFormatting>
  <conditionalFormatting sqref="C69">
    <cfRule type="cellIs" dxfId="658" priority="72" operator="equal">
      <formula>" "</formula>
    </cfRule>
  </conditionalFormatting>
  <conditionalFormatting sqref="D72:D76 C70:C76">
    <cfRule type="cellIs" dxfId="657" priority="71" operator="equal">
      <formula>" "</formula>
    </cfRule>
  </conditionalFormatting>
  <conditionalFormatting sqref="D72:D76">
    <cfRule type="cellIs" dxfId="656" priority="66" operator="equal">
      <formula>" "</formula>
    </cfRule>
    <cfRule type="cellIs" dxfId="655" priority="70" operator="equal">
      <formula>" "</formula>
    </cfRule>
  </conditionalFormatting>
  <conditionalFormatting sqref="D72">
    <cfRule type="cellIs" dxfId="654" priority="69" operator="equal">
      <formula>" "</formula>
    </cfRule>
  </conditionalFormatting>
  <conditionalFormatting sqref="D73">
    <cfRule type="cellIs" dxfId="653" priority="68" operator="equal">
      <formula>" "</formula>
    </cfRule>
  </conditionalFormatting>
  <conditionalFormatting sqref="D74">
    <cfRule type="cellIs" dxfId="652" priority="67" operator="equal">
      <formula>" "</formula>
    </cfRule>
  </conditionalFormatting>
  <conditionalFormatting sqref="D75">
    <cfRule type="expression" dxfId="651" priority="65">
      <formula>$C$65="Smlouva o zpracování OÚ:"</formula>
    </cfRule>
  </conditionalFormatting>
  <conditionalFormatting sqref="D69">
    <cfRule type="cellIs" dxfId="650" priority="64" operator="equal">
      <formula>" "</formula>
    </cfRule>
  </conditionalFormatting>
  <conditionalFormatting sqref="D70">
    <cfRule type="cellIs" dxfId="649" priority="63" operator="equal">
      <formula>" "</formula>
    </cfRule>
  </conditionalFormatting>
  <conditionalFormatting sqref="D69:D70">
    <cfRule type="cellIs" dxfId="648" priority="60" operator="equal">
      <formula>" "</formula>
    </cfRule>
    <cfRule type="cellIs" dxfId="647" priority="62" operator="equal">
      <formula>" "</formula>
    </cfRule>
  </conditionalFormatting>
  <conditionalFormatting sqref="D70">
    <cfRule type="cellIs" dxfId="646" priority="61" operator="equal">
      <formula>" "</formula>
    </cfRule>
  </conditionalFormatting>
  <conditionalFormatting sqref="D70">
    <cfRule type="cellIs" dxfId="645" priority="59" operator="equal">
      <formula>" "</formula>
    </cfRule>
  </conditionalFormatting>
  <conditionalFormatting sqref="D71">
    <cfRule type="cellIs" dxfId="644" priority="58" operator="equal">
      <formula>" "</formula>
    </cfRule>
  </conditionalFormatting>
  <conditionalFormatting sqref="D71">
    <cfRule type="cellIs" dxfId="643" priority="56" operator="equal">
      <formula>" "</formula>
    </cfRule>
    <cfRule type="cellIs" dxfId="642" priority="57" operator="equal">
      <formula>" "</formula>
    </cfRule>
  </conditionalFormatting>
  <conditionalFormatting sqref="D74">
    <cfRule type="cellIs" dxfId="641" priority="55" operator="equal">
      <formula>" "</formula>
    </cfRule>
  </conditionalFormatting>
  <conditionalFormatting sqref="C79">
    <cfRule type="cellIs" dxfId="640" priority="54" operator="equal">
      <formula>" "</formula>
    </cfRule>
  </conditionalFormatting>
  <conditionalFormatting sqref="D82:D86 C80:C86">
    <cfRule type="cellIs" dxfId="639" priority="53" operator="equal">
      <formula>" "</formula>
    </cfRule>
  </conditionalFormatting>
  <conditionalFormatting sqref="D82:D86">
    <cfRule type="cellIs" dxfId="638" priority="48" operator="equal">
      <formula>" "</formula>
    </cfRule>
    <cfRule type="cellIs" dxfId="637" priority="52" operator="equal">
      <formula>" "</formula>
    </cfRule>
  </conditionalFormatting>
  <conditionalFormatting sqref="D82">
    <cfRule type="cellIs" dxfId="636" priority="51" operator="equal">
      <formula>" "</formula>
    </cfRule>
  </conditionalFormatting>
  <conditionalFormatting sqref="D83">
    <cfRule type="cellIs" dxfId="635" priority="50" operator="equal">
      <formula>" "</formula>
    </cfRule>
  </conditionalFormatting>
  <conditionalFormatting sqref="D84">
    <cfRule type="cellIs" dxfId="634" priority="49" operator="equal">
      <formula>" "</formula>
    </cfRule>
  </conditionalFormatting>
  <conditionalFormatting sqref="D85">
    <cfRule type="expression" dxfId="633" priority="47">
      <formula>$C$65="Smlouva o zpracování OÚ:"</formula>
    </cfRule>
  </conditionalFormatting>
  <conditionalFormatting sqref="D79">
    <cfRule type="cellIs" dxfId="632" priority="46" operator="equal">
      <formula>" "</formula>
    </cfRule>
  </conditionalFormatting>
  <conditionalFormatting sqref="D80">
    <cfRule type="cellIs" dxfId="631" priority="45" operator="equal">
      <formula>" "</formula>
    </cfRule>
  </conditionalFormatting>
  <conditionalFormatting sqref="D79:D80">
    <cfRule type="cellIs" dxfId="630" priority="42" operator="equal">
      <formula>" "</formula>
    </cfRule>
    <cfRule type="cellIs" dxfId="629" priority="44" operator="equal">
      <formula>" "</formula>
    </cfRule>
  </conditionalFormatting>
  <conditionalFormatting sqref="D80">
    <cfRule type="cellIs" dxfId="628" priority="43" operator="equal">
      <formula>" "</formula>
    </cfRule>
  </conditionalFormatting>
  <conditionalFormatting sqref="D80">
    <cfRule type="cellIs" dxfId="627" priority="41" operator="equal">
      <formula>" "</formula>
    </cfRule>
  </conditionalFormatting>
  <conditionalFormatting sqref="D81">
    <cfRule type="cellIs" dxfId="626" priority="40" operator="equal">
      <formula>" "</formula>
    </cfRule>
  </conditionalFormatting>
  <conditionalFormatting sqref="D81">
    <cfRule type="cellIs" dxfId="625" priority="38" operator="equal">
      <formula>" "</formula>
    </cfRule>
    <cfRule type="cellIs" dxfId="624" priority="39" operator="equal">
      <formula>" "</formula>
    </cfRule>
  </conditionalFormatting>
  <conditionalFormatting sqref="D84">
    <cfRule type="cellIs" dxfId="623" priority="37" operator="equal">
      <formula>" "</formula>
    </cfRule>
  </conditionalFormatting>
  <conditionalFormatting sqref="C89">
    <cfRule type="cellIs" dxfId="622" priority="36" operator="equal">
      <formula>" "</formula>
    </cfRule>
  </conditionalFormatting>
  <conditionalFormatting sqref="D92:D96 C90:C96">
    <cfRule type="cellIs" dxfId="621" priority="35" operator="equal">
      <formula>" "</formula>
    </cfRule>
  </conditionalFormatting>
  <conditionalFormatting sqref="D92:D96">
    <cfRule type="cellIs" dxfId="620" priority="30" operator="equal">
      <formula>" "</formula>
    </cfRule>
    <cfRule type="cellIs" dxfId="619" priority="34" operator="equal">
      <formula>" "</formula>
    </cfRule>
  </conditionalFormatting>
  <conditionalFormatting sqref="D92">
    <cfRule type="cellIs" dxfId="618" priority="33" operator="equal">
      <formula>" "</formula>
    </cfRule>
  </conditionalFormatting>
  <conditionalFormatting sqref="D93">
    <cfRule type="cellIs" dxfId="617" priority="32" operator="equal">
      <formula>" "</formula>
    </cfRule>
  </conditionalFormatting>
  <conditionalFormatting sqref="D94">
    <cfRule type="cellIs" dxfId="616" priority="31" operator="equal">
      <formula>" "</formula>
    </cfRule>
  </conditionalFormatting>
  <conditionalFormatting sqref="D95">
    <cfRule type="expression" dxfId="615" priority="29">
      <formula>$C$65="Smlouva o zpracování OÚ:"</formula>
    </cfRule>
  </conditionalFormatting>
  <conditionalFormatting sqref="D89">
    <cfRule type="cellIs" dxfId="614" priority="28" operator="equal">
      <formula>" "</formula>
    </cfRule>
  </conditionalFormatting>
  <conditionalFormatting sqref="D90">
    <cfRule type="cellIs" dxfId="613" priority="27" operator="equal">
      <formula>" "</formula>
    </cfRule>
  </conditionalFormatting>
  <conditionalFormatting sqref="D89:D90">
    <cfRule type="cellIs" dxfId="612" priority="24" operator="equal">
      <formula>" "</formula>
    </cfRule>
    <cfRule type="cellIs" dxfId="611" priority="26" operator="equal">
      <formula>" "</formula>
    </cfRule>
  </conditionalFormatting>
  <conditionalFormatting sqref="D90">
    <cfRule type="cellIs" dxfId="610" priority="25" operator="equal">
      <formula>" "</formula>
    </cfRule>
  </conditionalFormatting>
  <conditionalFormatting sqref="D90">
    <cfRule type="cellIs" dxfId="609" priority="23" operator="equal">
      <formula>" "</formula>
    </cfRule>
  </conditionalFormatting>
  <conditionalFormatting sqref="D91">
    <cfRule type="cellIs" dxfId="608" priority="22" operator="equal">
      <formula>" "</formula>
    </cfRule>
  </conditionalFormatting>
  <conditionalFormatting sqref="D91">
    <cfRule type="cellIs" dxfId="607" priority="20" operator="equal">
      <formula>" "</formula>
    </cfRule>
    <cfRule type="cellIs" dxfId="606" priority="21" operator="equal">
      <formula>" "</formula>
    </cfRule>
  </conditionalFormatting>
  <conditionalFormatting sqref="D94">
    <cfRule type="cellIs" dxfId="605" priority="19" operator="equal">
      <formula>" "</formula>
    </cfRule>
  </conditionalFormatting>
  <conditionalFormatting sqref="C99">
    <cfRule type="cellIs" dxfId="604" priority="18" operator="equal">
      <formula>" "</formula>
    </cfRule>
  </conditionalFormatting>
  <conditionalFormatting sqref="D102:D106 C100:C106">
    <cfRule type="cellIs" dxfId="603" priority="17" operator="equal">
      <formula>" "</formula>
    </cfRule>
  </conditionalFormatting>
  <conditionalFormatting sqref="D102:D106">
    <cfRule type="cellIs" dxfId="602" priority="12" operator="equal">
      <formula>" "</formula>
    </cfRule>
    <cfRule type="cellIs" dxfId="601" priority="16" operator="equal">
      <formula>" "</formula>
    </cfRule>
  </conditionalFormatting>
  <conditionalFormatting sqref="D102">
    <cfRule type="cellIs" dxfId="600" priority="15" operator="equal">
      <formula>" "</formula>
    </cfRule>
  </conditionalFormatting>
  <conditionalFormatting sqref="D103">
    <cfRule type="cellIs" dxfId="599" priority="14" operator="equal">
      <formula>" "</formula>
    </cfRule>
  </conditionalFormatting>
  <conditionalFormatting sqref="D104">
    <cfRule type="cellIs" dxfId="598" priority="13" operator="equal">
      <formula>" "</formula>
    </cfRule>
  </conditionalFormatting>
  <conditionalFormatting sqref="D105">
    <cfRule type="expression" dxfId="597" priority="11">
      <formula>$C$65="Smlouva o zpracování OÚ:"</formula>
    </cfRule>
  </conditionalFormatting>
  <conditionalFormatting sqref="D99">
    <cfRule type="cellIs" dxfId="596" priority="10" operator="equal">
      <formula>" "</formula>
    </cfRule>
  </conditionalFormatting>
  <conditionalFormatting sqref="D100">
    <cfRule type="cellIs" dxfId="595" priority="9" operator="equal">
      <formula>" "</formula>
    </cfRule>
  </conditionalFormatting>
  <conditionalFormatting sqref="D99:D100">
    <cfRule type="cellIs" dxfId="594" priority="6" operator="equal">
      <formula>" "</formula>
    </cfRule>
    <cfRule type="cellIs" dxfId="593" priority="8" operator="equal">
      <formula>" "</formula>
    </cfRule>
  </conditionalFormatting>
  <conditionalFormatting sqref="D100">
    <cfRule type="cellIs" dxfId="592" priority="7" operator="equal">
      <formula>" "</formula>
    </cfRule>
  </conditionalFormatting>
  <conditionalFormatting sqref="D100">
    <cfRule type="cellIs" dxfId="591" priority="5" operator="equal">
      <formula>" "</formula>
    </cfRule>
  </conditionalFormatting>
  <conditionalFormatting sqref="D101">
    <cfRule type="cellIs" dxfId="590" priority="4" operator="equal">
      <formula>" "</formula>
    </cfRule>
  </conditionalFormatting>
  <conditionalFormatting sqref="D101">
    <cfRule type="cellIs" dxfId="589" priority="2" operator="equal">
      <formula>" "</formula>
    </cfRule>
    <cfRule type="cellIs" dxfId="588" priority="3" operator="equal">
      <formula>" "</formula>
    </cfRule>
  </conditionalFormatting>
  <conditionalFormatting sqref="D104">
    <cfRule type="cellIs" dxfId="587" priority="1" operator="equal">
      <formula>" "</formula>
    </cfRule>
  </conditionalFormatting>
  <dataValidations count="1">
    <dataValidation type="whole" allowBlank="1" showInputMessage="1" showErrorMessage="1" sqref="D67:D68 D77:D78 D87:D88 D97:D98 D57:D58">
      <formula1>1</formula1>
      <formula2>5</formula2>
    </dataValidation>
  </dataValidations>
  <pageMargins left="0.7" right="0.7" top="0.78740157499999996" bottom="0.78740157499999996" header="0.3" footer="0.3"/>
  <pageSetup paperSize="9" orientation="landscape" horizontalDpi="0" verticalDpi="0" r:id="rId1"/>
  <headerFooter>
    <oddFooter>&amp;CCopyright © 2017 by VIAVIS a.s.</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Data!$A$1:$A$2</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zoomScaleNormal="100" workbookViewId="0">
      <selection activeCell="K12" sqref="K12"/>
    </sheetView>
  </sheetViews>
  <sheetFormatPr defaultColWidth="9.140625" defaultRowHeight="15" x14ac:dyDescent="0.25"/>
  <cols>
    <col min="1" max="1" width="3.140625" style="1" customWidth="1"/>
    <col min="2" max="2" width="12.85546875" style="1" customWidth="1"/>
    <col min="3" max="3" width="9.85546875" style="1" customWidth="1"/>
    <col min="4" max="7" width="9.140625" style="1"/>
    <col min="8" max="8" width="11.42578125" style="1" customWidth="1"/>
    <col min="9" max="16384" width="9.140625" style="1"/>
  </cols>
  <sheetData>
    <row r="2" spans="2:8" ht="91.5" customHeight="1" x14ac:dyDescent="0.25">
      <c r="B2" s="2"/>
      <c r="C2" s="2"/>
      <c r="D2" s="2"/>
      <c r="E2" s="2"/>
      <c r="F2" s="2"/>
      <c r="G2" s="2"/>
      <c r="H2" s="2"/>
    </row>
    <row r="3" spans="2:8" ht="21" customHeight="1" x14ac:dyDescent="0.35">
      <c r="B3" s="4"/>
      <c r="C3" s="3" t="s">
        <v>0</v>
      </c>
      <c r="D3" s="4"/>
      <c r="E3" s="4"/>
      <c r="F3" s="4"/>
      <c r="G3" s="4"/>
      <c r="H3" s="4"/>
    </row>
    <row r="4" spans="2:8" x14ac:dyDescent="0.25">
      <c r="B4" s="4"/>
      <c r="C4" s="4"/>
      <c r="D4" s="4"/>
      <c r="E4" s="4"/>
      <c r="F4" s="4"/>
      <c r="G4" s="4"/>
      <c r="H4" s="4"/>
    </row>
    <row r="5" spans="2:8" ht="15.75" x14ac:dyDescent="0.25">
      <c r="B5" s="4" t="s">
        <v>1</v>
      </c>
      <c r="C5" s="7" t="s">
        <v>249</v>
      </c>
      <c r="D5" s="4"/>
      <c r="E5" s="4"/>
      <c r="F5" s="4"/>
      <c r="G5" s="4"/>
      <c r="H5" s="4"/>
    </row>
    <row r="6" spans="2:8" x14ac:dyDescent="0.25">
      <c r="B6" s="4"/>
      <c r="C6" s="4" t="s">
        <v>3</v>
      </c>
      <c r="D6" s="5" t="s">
        <v>8</v>
      </c>
      <c r="E6" s="4"/>
      <c r="F6" s="4"/>
      <c r="G6" s="4"/>
      <c r="H6" s="4"/>
    </row>
    <row r="7" spans="2:8" x14ac:dyDescent="0.25">
      <c r="B7" s="4"/>
      <c r="C7" s="4" t="s">
        <v>4</v>
      </c>
      <c r="D7" s="5"/>
      <c r="E7" s="4"/>
      <c r="F7" s="4"/>
      <c r="G7" s="4"/>
      <c r="H7" s="4"/>
    </row>
    <row r="8" spans="2:8" x14ac:dyDescent="0.25">
      <c r="B8" s="4"/>
      <c r="C8" s="4" t="s">
        <v>6</v>
      </c>
      <c r="D8" s="5" t="s">
        <v>7</v>
      </c>
      <c r="E8" s="4"/>
      <c r="F8" s="4"/>
      <c r="G8" s="4"/>
      <c r="H8" s="4"/>
    </row>
    <row r="9" spans="2:8" x14ac:dyDescent="0.25">
      <c r="B9" s="4"/>
      <c r="C9" s="8" t="s">
        <v>9</v>
      </c>
      <c r="D9" s="4"/>
      <c r="E9" s="4"/>
      <c r="F9" s="4"/>
      <c r="G9" s="4"/>
      <c r="H9" s="4"/>
    </row>
    <row r="10" spans="2:8" x14ac:dyDescent="0.25">
      <c r="B10" s="4"/>
      <c r="C10" s="4"/>
      <c r="D10" s="5" t="s">
        <v>10</v>
      </c>
      <c r="E10" s="4"/>
      <c r="F10" s="4"/>
      <c r="G10" s="4"/>
      <c r="H10" s="4"/>
    </row>
    <row r="11" spans="2:8" x14ac:dyDescent="0.25">
      <c r="B11" s="4"/>
      <c r="C11" s="4" t="s">
        <v>13</v>
      </c>
      <c r="D11" s="5"/>
      <c r="E11" s="4"/>
      <c r="F11" s="4"/>
      <c r="G11" s="4"/>
      <c r="H11" s="4"/>
    </row>
    <row r="12" spans="2:8" x14ac:dyDescent="0.25">
      <c r="B12" s="4"/>
      <c r="C12" s="4" t="s">
        <v>11</v>
      </c>
      <c r="D12" s="5"/>
      <c r="E12" s="4"/>
      <c r="F12" s="4"/>
      <c r="G12" s="4"/>
      <c r="H12" s="4"/>
    </row>
    <row r="13" spans="2:8" x14ac:dyDescent="0.25">
      <c r="B13" s="4"/>
      <c r="C13" s="8" t="s">
        <v>12</v>
      </c>
      <c r="D13" s="4"/>
      <c r="E13" s="4"/>
      <c r="F13" s="4"/>
      <c r="G13" s="4"/>
      <c r="H13" s="4"/>
    </row>
    <row r="14" spans="2:8" x14ac:dyDescent="0.25">
      <c r="B14" s="4"/>
      <c r="C14" s="5"/>
      <c r="D14" s="5" t="s">
        <v>10</v>
      </c>
      <c r="E14" s="4"/>
      <c r="F14" s="4"/>
      <c r="G14" s="4"/>
      <c r="H14" s="4"/>
    </row>
    <row r="15" spans="2:8" x14ac:dyDescent="0.25">
      <c r="B15" s="4"/>
      <c r="C15" s="4" t="s">
        <v>13</v>
      </c>
      <c r="D15" s="5"/>
      <c r="E15" s="4"/>
      <c r="F15" s="4"/>
      <c r="G15" s="4"/>
      <c r="H15" s="4"/>
    </row>
    <row r="16" spans="2:8" x14ac:dyDescent="0.25">
      <c r="B16" s="4"/>
      <c r="C16" s="4" t="s">
        <v>11</v>
      </c>
      <c r="D16" s="5"/>
      <c r="E16" s="4"/>
      <c r="F16" s="4"/>
      <c r="G16" s="4"/>
      <c r="H16" s="4"/>
    </row>
    <row r="17" spans="2:8" x14ac:dyDescent="0.25">
      <c r="B17" s="4"/>
      <c r="C17" s="4"/>
      <c r="D17" s="4"/>
      <c r="E17" s="4"/>
      <c r="F17" s="4"/>
      <c r="G17" s="4"/>
      <c r="H17" s="4"/>
    </row>
  </sheetData>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Data!$A$1:$A$2</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11" zoomScaleNormal="100" workbookViewId="0">
      <selection activeCell="G24" sqref="G24"/>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212</v>
      </c>
      <c r="D2" s="10"/>
    </row>
    <row r="3" spans="1:4" x14ac:dyDescent="0.25">
      <c r="A3" s="9"/>
      <c r="B3" s="18" t="s">
        <v>20</v>
      </c>
      <c r="C3" s="13" t="s">
        <v>213</v>
      </c>
      <c r="D3" s="10"/>
    </row>
    <row r="4" spans="1:4" x14ac:dyDescent="0.25">
      <c r="A4" s="9"/>
      <c r="B4" s="18" t="s">
        <v>14</v>
      </c>
      <c r="C4" s="14" t="s">
        <v>214</v>
      </c>
      <c r="D4" s="10"/>
    </row>
    <row r="5" spans="1:4" x14ac:dyDescent="0.25">
      <c r="A5" s="9"/>
      <c r="B5" s="18" t="s">
        <v>15</v>
      </c>
      <c r="C5" s="14"/>
      <c r="D5" s="10"/>
    </row>
    <row r="6" spans="1:4" x14ac:dyDescent="0.25">
      <c r="A6" s="9"/>
      <c r="B6" s="18" t="s">
        <v>33</v>
      </c>
      <c r="C6" s="14" t="s">
        <v>215</v>
      </c>
      <c r="D6" s="10"/>
    </row>
    <row r="7" spans="1:4" x14ac:dyDescent="0.25">
      <c r="A7" s="9"/>
      <c r="B7" s="18" t="s">
        <v>34</v>
      </c>
      <c r="C7" s="46" t="s">
        <v>216</v>
      </c>
      <c r="D7" s="10"/>
    </row>
    <row r="8" spans="1:4" x14ac:dyDescent="0.25">
      <c r="A8" s="9"/>
      <c r="B8" s="18" t="s">
        <v>35</v>
      </c>
      <c r="C8" s="47" t="s">
        <v>217</v>
      </c>
      <c r="D8" s="10"/>
    </row>
    <row r="9" spans="1:4" x14ac:dyDescent="0.25">
      <c r="A9" s="9"/>
      <c r="B9" s="18" t="s">
        <v>44</v>
      </c>
      <c r="C9" s="14" t="s">
        <v>218</v>
      </c>
      <c r="D9" s="10"/>
    </row>
    <row r="10" spans="1:4" ht="30" x14ac:dyDescent="0.25">
      <c r="A10" s="9"/>
      <c r="B10" s="18" t="s">
        <v>45</v>
      </c>
      <c r="C10" s="14" t="s">
        <v>219</v>
      </c>
      <c r="D10" s="10"/>
    </row>
    <row r="11" spans="1:4" x14ac:dyDescent="0.25">
      <c r="B11" s="19"/>
      <c r="C11" s="12"/>
    </row>
    <row r="12" spans="1:4" x14ac:dyDescent="0.25">
      <c r="A12" s="9"/>
      <c r="B12" s="18" t="s">
        <v>28</v>
      </c>
      <c r="C12" s="23">
        <v>1000</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223</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30" x14ac:dyDescent="0.25">
      <c r="A23" s="9"/>
      <c r="B23" s="24" t="s">
        <v>48</v>
      </c>
      <c r="C23" s="14" t="s">
        <v>224</v>
      </c>
      <c r="D23" s="10"/>
    </row>
    <row r="24" spans="1:4" ht="30" x14ac:dyDescent="0.25">
      <c r="A24" s="9"/>
      <c r="B24" s="24" t="s">
        <v>49</v>
      </c>
      <c r="C24" s="14" t="s">
        <v>225</v>
      </c>
      <c r="D24" s="10"/>
    </row>
    <row r="25" spans="1:4" x14ac:dyDescent="0.25">
      <c r="A25" s="9"/>
      <c r="B25" s="24" t="s">
        <v>53</v>
      </c>
      <c r="C25" s="14" t="s">
        <v>18</v>
      </c>
      <c r="D25" s="10"/>
    </row>
    <row r="26" spans="1:4" x14ac:dyDescent="0.25">
      <c r="A26" s="9"/>
      <c r="B26" s="24" t="s">
        <v>60</v>
      </c>
      <c r="C26" s="14" t="s">
        <v>226</v>
      </c>
      <c r="D26" s="10"/>
    </row>
    <row r="27" spans="1:4" ht="90" x14ac:dyDescent="0.25">
      <c r="A27" s="9"/>
      <c r="B27" s="18" t="s">
        <v>61</v>
      </c>
      <c r="C27" s="14" t="s">
        <v>247</v>
      </c>
      <c r="D27" s="10"/>
    </row>
    <row r="28" spans="1:4" x14ac:dyDescent="0.25">
      <c r="A28" s="9"/>
      <c r="B28" s="18" t="s">
        <v>51</v>
      </c>
      <c r="C28" s="14" t="s">
        <v>227</v>
      </c>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17</v>
      </c>
      <c r="D34" s="10"/>
    </row>
    <row r="35" spans="1:4" x14ac:dyDescent="0.25">
      <c r="A35" s="9"/>
      <c r="B35" s="20" t="str">
        <f>IF(C34="ANO","Počet zpracovatelů:"," ")</f>
        <v>Počet zpracovatelů:</v>
      </c>
      <c r="C35" s="16">
        <v>1</v>
      </c>
      <c r="D35" s="10"/>
    </row>
    <row r="36" spans="1:4" ht="6.75" customHeight="1" x14ac:dyDescent="0.25">
      <c r="B36" s="19"/>
      <c r="C36" s="12">
        <v>3</v>
      </c>
    </row>
    <row r="37" spans="1:4" x14ac:dyDescent="0.25">
      <c r="B37" s="18" t="str">
        <f>IF(C35&gt;0,"ZPRACOVATEL 1"," ")</f>
        <v>ZPRACOVATEL 1</v>
      </c>
      <c r="C37" s="12"/>
    </row>
    <row r="38" spans="1:4" x14ac:dyDescent="0.25">
      <c r="A38" s="9"/>
      <c r="B38" s="18" t="str">
        <f>IF(C35&gt;0,"Firma (název) zpracovatele:"," ")</f>
        <v>Firma (název) zpracovatele:</v>
      </c>
      <c r="C38" s="14" t="s">
        <v>228</v>
      </c>
      <c r="D38" s="10"/>
    </row>
    <row r="39" spans="1:4" x14ac:dyDescent="0.25">
      <c r="A39" s="9"/>
      <c r="B39" s="18" t="str">
        <f>IF(C35&gt;0,"se sídlem:"," ")</f>
        <v>se sídlem:</v>
      </c>
      <c r="C39" s="14" t="s">
        <v>229</v>
      </c>
      <c r="D39" s="10"/>
    </row>
    <row r="40" spans="1:4" x14ac:dyDescent="0.25">
      <c r="A40" s="9"/>
      <c r="B40" s="18" t="str">
        <f>IF(C35&gt;0,"IČ:"," ")</f>
        <v>IČ:</v>
      </c>
      <c r="C40" s="14">
        <v>25469874</v>
      </c>
      <c r="D40" s="10"/>
    </row>
    <row r="41" spans="1:4" x14ac:dyDescent="0.25">
      <c r="A41" s="9"/>
      <c r="B41" s="18" t="str">
        <f>IF(C35&gt;0,"odpovědná osoba:"," ")</f>
        <v>odpovědná osoba:</v>
      </c>
      <c r="C41" s="14" t="s">
        <v>230</v>
      </c>
      <c r="D41" s="10"/>
    </row>
    <row r="42" spans="1:4" x14ac:dyDescent="0.25">
      <c r="A42" s="9"/>
      <c r="B42" s="18" t="str">
        <f>IF(C35&gt;0,"e-mail:"," ")</f>
        <v>e-mail:</v>
      </c>
      <c r="C42" s="46" t="s">
        <v>231</v>
      </c>
      <c r="D42" s="10"/>
    </row>
    <row r="43" spans="1:4" x14ac:dyDescent="0.25">
      <c r="A43" s="9"/>
      <c r="B43" s="18" t="str">
        <f>IF(C35&gt;0,"telefon:"," ")</f>
        <v>telefon:</v>
      </c>
      <c r="C43" s="47" t="s">
        <v>232</v>
      </c>
      <c r="D43" s="10"/>
    </row>
    <row r="44" spans="1:4" x14ac:dyDescent="0.25">
      <c r="A44" s="9"/>
      <c r="B44" s="18" t="str">
        <f>IF(C35&gt;0,"Smlouva o zpracování OÚ:"," ")</f>
        <v>Smlouva o zpracování OÚ:</v>
      </c>
      <c r="C44" s="48" t="s">
        <v>23</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0">IF(B48=" "," ","")</f>
        <v xml:space="preserve"> </v>
      </c>
      <c r="D48" s="10"/>
    </row>
    <row r="49" spans="1:4" x14ac:dyDescent="0.25">
      <c r="A49" s="9"/>
      <c r="B49" s="18" t="str">
        <f>IF(C35&gt;1,"se sídlem:"," ")</f>
        <v xml:space="preserve"> </v>
      </c>
      <c r="C49" s="14" t="str">
        <f t="shared" si="0"/>
        <v xml:space="preserve"> </v>
      </c>
      <c r="D49" s="10"/>
    </row>
    <row r="50" spans="1:4" x14ac:dyDescent="0.25">
      <c r="A50" s="9"/>
      <c r="B50" s="18" t="str">
        <f>IF(C35&gt;1,"IČ:"," ")</f>
        <v xml:space="preserve"> </v>
      </c>
      <c r="C50" s="14" t="str">
        <f t="shared" si="0"/>
        <v xml:space="preserve"> </v>
      </c>
      <c r="D50" s="10"/>
    </row>
    <row r="51" spans="1:4" x14ac:dyDescent="0.25">
      <c r="A51" s="9"/>
      <c r="B51" s="18" t="str">
        <f>IF(C35&gt;1,"odpovědná osoba:"," ")</f>
        <v xml:space="preserve"> </v>
      </c>
      <c r="C51" s="14" t="str">
        <f t="shared" si="0"/>
        <v xml:space="preserve"> </v>
      </c>
      <c r="D51" s="10"/>
    </row>
    <row r="52" spans="1:4" x14ac:dyDescent="0.25">
      <c r="A52" s="9"/>
      <c r="B52" s="18" t="str">
        <f>IF(C35&gt;1,"e-mail:"," ")</f>
        <v xml:space="preserve"> </v>
      </c>
      <c r="C52" s="14" t="str">
        <f t="shared" si="0"/>
        <v xml:space="preserve"> </v>
      </c>
      <c r="D52" s="10"/>
    </row>
    <row r="53" spans="1:4" x14ac:dyDescent="0.25">
      <c r="A53" s="9"/>
      <c r="B53" s="18" t="str">
        <f>IF(C35&gt;1,"telefon:"," ")</f>
        <v xml:space="preserve"> </v>
      </c>
      <c r="C53" s="14" t="str">
        <f t="shared" si="0"/>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1">IF(B58=" "," ","")</f>
        <v xml:space="preserve"> </v>
      </c>
      <c r="D58" s="10"/>
    </row>
    <row r="59" spans="1:4" x14ac:dyDescent="0.25">
      <c r="A59" s="9"/>
      <c r="B59" s="18" t="str">
        <f>IF(C35&gt;2,"se sídlem:"," ")</f>
        <v xml:space="preserve"> </v>
      </c>
      <c r="C59" s="14" t="str">
        <f t="shared" si="1"/>
        <v xml:space="preserve"> </v>
      </c>
      <c r="D59" s="10"/>
    </row>
    <row r="60" spans="1:4" x14ac:dyDescent="0.25">
      <c r="A60" s="9"/>
      <c r="B60" s="18" t="str">
        <f>IF(C35&gt;2,"IČ:"," ")</f>
        <v xml:space="preserve"> </v>
      </c>
      <c r="C60" s="14" t="str">
        <f t="shared" si="1"/>
        <v xml:space="preserve"> </v>
      </c>
      <c r="D60" s="10"/>
    </row>
    <row r="61" spans="1:4" x14ac:dyDescent="0.25">
      <c r="A61" s="9"/>
      <c r="B61" s="18" t="str">
        <f>IF(C35&gt;2,"odpovědná osoba:"," ")</f>
        <v xml:space="preserve"> </v>
      </c>
      <c r="C61" s="14" t="str">
        <f t="shared" si="1"/>
        <v xml:space="preserve"> </v>
      </c>
      <c r="D61" s="10"/>
    </row>
    <row r="62" spans="1:4" x14ac:dyDescent="0.25">
      <c r="A62" s="9"/>
      <c r="B62" s="18" t="str">
        <f>IF(C35&gt;2,"e-mail:"," ")</f>
        <v xml:space="preserve"> </v>
      </c>
      <c r="C62" s="14" t="str">
        <f t="shared" si="1"/>
        <v xml:space="preserve"> </v>
      </c>
      <c r="D62" s="10"/>
    </row>
    <row r="63" spans="1:4" x14ac:dyDescent="0.25">
      <c r="A63" s="9"/>
      <c r="B63" s="18" t="str">
        <f>IF(C35&gt;2,"telefon:"," ")</f>
        <v xml:space="preserve"> </v>
      </c>
      <c r="C63" s="14" t="str">
        <f t="shared" si="1"/>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2">IF(B68=" "," ","")</f>
        <v xml:space="preserve"> </v>
      </c>
      <c r="D68" s="10"/>
    </row>
    <row r="69" spans="1:4" x14ac:dyDescent="0.25">
      <c r="A69" s="9"/>
      <c r="B69" s="18" t="str">
        <f>IF(C35&gt;3,"se sídlem:"," ")</f>
        <v xml:space="preserve"> </v>
      </c>
      <c r="C69" s="14" t="str">
        <f t="shared" si="2"/>
        <v xml:space="preserve"> </v>
      </c>
      <c r="D69" s="10"/>
    </row>
    <row r="70" spans="1:4" x14ac:dyDescent="0.25">
      <c r="A70" s="9"/>
      <c r="B70" s="18" t="str">
        <f>IF(C35&gt;3,"IČ:"," ")</f>
        <v xml:space="preserve"> </v>
      </c>
      <c r="C70" s="14" t="str">
        <f t="shared" si="2"/>
        <v xml:space="preserve"> </v>
      </c>
      <c r="D70" s="10"/>
    </row>
    <row r="71" spans="1:4" x14ac:dyDescent="0.25">
      <c r="A71" s="9"/>
      <c r="B71" s="18" t="str">
        <f>IF(C35&gt;3,"odpovědná osoba:"," ")</f>
        <v xml:space="preserve"> </v>
      </c>
      <c r="C71" s="14" t="str">
        <f t="shared" si="2"/>
        <v xml:space="preserve"> </v>
      </c>
      <c r="D71" s="10"/>
    </row>
    <row r="72" spans="1:4" x14ac:dyDescent="0.25">
      <c r="A72" s="9"/>
      <c r="B72" s="18" t="str">
        <f>IF(C35&gt;3,"e-mail:"," ")</f>
        <v xml:space="preserve"> </v>
      </c>
      <c r="C72" s="14" t="str">
        <f t="shared" si="2"/>
        <v xml:space="preserve"> </v>
      </c>
      <c r="D72" s="10"/>
    </row>
    <row r="73" spans="1:4" x14ac:dyDescent="0.25">
      <c r="A73" s="9"/>
      <c r="B73" s="18" t="str">
        <f>IF(C35&gt;3,"telefon:"," ")</f>
        <v xml:space="preserve"> </v>
      </c>
      <c r="C73" s="14" t="str">
        <f t="shared" si="2"/>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3">IF(B78=" "," ","")</f>
        <v xml:space="preserve"> </v>
      </c>
      <c r="D78" s="10"/>
    </row>
    <row r="79" spans="1:4" x14ac:dyDescent="0.25">
      <c r="A79" s="9"/>
      <c r="B79" s="18" t="str">
        <f>IF(C35&gt;4,"se sídlem:"," ")</f>
        <v xml:space="preserve"> </v>
      </c>
      <c r="C79" s="14" t="str">
        <f t="shared" si="3"/>
        <v xml:space="preserve"> </v>
      </c>
      <c r="D79" s="10"/>
    </row>
    <row r="80" spans="1:4" x14ac:dyDescent="0.25">
      <c r="A80" s="9"/>
      <c r="B80" s="18" t="str">
        <f>IF(C35&gt;4,"IČ:"," ")</f>
        <v xml:space="preserve"> </v>
      </c>
      <c r="C80" s="14" t="str">
        <f t="shared" si="3"/>
        <v xml:space="preserve"> </v>
      </c>
      <c r="D80" s="10"/>
    </row>
    <row r="81" spans="1:4" x14ac:dyDescent="0.25">
      <c r="A81" s="9"/>
      <c r="B81" s="18" t="str">
        <f>IF(C35&gt;4,"odpovědná osoba:"," ")</f>
        <v xml:space="preserve"> </v>
      </c>
      <c r="C81" s="14" t="str">
        <f t="shared" si="3"/>
        <v xml:space="preserve"> </v>
      </c>
      <c r="D81" s="10"/>
    </row>
    <row r="82" spans="1:4" x14ac:dyDescent="0.25">
      <c r="A82" s="9"/>
      <c r="B82" s="18" t="str">
        <f>IF(C35&gt;4,"e-mail:"," ")</f>
        <v xml:space="preserve"> </v>
      </c>
      <c r="C82" s="14" t="str">
        <f t="shared" si="3"/>
        <v xml:space="preserve"> </v>
      </c>
      <c r="D82" s="10"/>
    </row>
    <row r="83" spans="1:4" x14ac:dyDescent="0.25">
      <c r="A83" s="9"/>
      <c r="B83" s="18" t="str">
        <f>IF(C35&gt;4,"telefon:"," ")</f>
        <v xml:space="preserve"> </v>
      </c>
      <c r="C83" s="14" t="str">
        <f t="shared" si="3"/>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jYTyiglXsIug5kUKZZ5Kruap7tDUz4wg0G42+SQyzxBo51DIpNBBjGFeDRWvDCg4TuTD6fw14UMINAnrLMPvBQ==" saltValue="lzw3jOZDdjxGW/L7fM6hgg==" spinCount="100000" sheet="1" objects="1" scenarios="1" selectLockedCells="1" selectUnlockedCells="1"/>
  <conditionalFormatting sqref="B38">
    <cfRule type="cellIs" dxfId="586" priority="84" operator="equal">
      <formula>" "</formula>
    </cfRule>
  </conditionalFormatting>
  <conditionalFormatting sqref="B40:C42 B39 B44:C45 B43">
    <cfRule type="cellIs" dxfId="585" priority="83" operator="equal">
      <formula>" "</formula>
    </cfRule>
  </conditionalFormatting>
  <conditionalFormatting sqref="B35">
    <cfRule type="cellIs" dxfId="584" priority="82" operator="equal">
      <formula>" "</formula>
    </cfRule>
  </conditionalFormatting>
  <conditionalFormatting sqref="B37">
    <cfRule type="cellIs" dxfId="583" priority="81" operator="equal">
      <formula>" "</formula>
    </cfRule>
  </conditionalFormatting>
  <conditionalFormatting sqref="C40:C42 C44:C45">
    <cfRule type="cellIs" dxfId="582" priority="75" operator="equal">
      <formula>" "</formula>
    </cfRule>
    <cfRule type="cellIs" dxfId="581" priority="80" operator="equal">
      <formula>" "</formula>
    </cfRule>
  </conditionalFormatting>
  <conditionalFormatting sqref="C40">
    <cfRule type="cellIs" dxfId="580" priority="79" operator="equal">
      <formula>" "</formula>
    </cfRule>
  </conditionalFormatting>
  <conditionalFormatting sqref="C41">
    <cfRule type="cellIs" dxfId="579" priority="78" operator="equal">
      <formula>" "</formula>
    </cfRule>
  </conditionalFormatting>
  <conditionalFormatting sqref="C42">
    <cfRule type="cellIs" dxfId="578" priority="77" operator="equal">
      <formula>" "</formula>
    </cfRule>
  </conditionalFormatting>
  <conditionalFormatting sqref="C35">
    <cfRule type="expression" dxfId="577" priority="74">
      <formula>$B$35="Počet zpracovatelů:"</formula>
    </cfRule>
  </conditionalFormatting>
  <conditionalFormatting sqref="C44">
    <cfRule type="expression" dxfId="576" priority="73">
      <formula>$B$44="Smlouva o zpracování OÚ:"</formula>
    </cfRule>
  </conditionalFormatting>
  <conditionalFormatting sqref="B48:C48">
    <cfRule type="cellIs" dxfId="575" priority="72" operator="equal">
      <formula>" "</formula>
    </cfRule>
  </conditionalFormatting>
  <conditionalFormatting sqref="B49:C53 B55:C55 B54">
    <cfRule type="cellIs" dxfId="574" priority="71" operator="equal">
      <formula>" "</formula>
    </cfRule>
  </conditionalFormatting>
  <conditionalFormatting sqref="B47">
    <cfRule type="cellIs" dxfId="573" priority="70" operator="equal">
      <formula>" "</formula>
    </cfRule>
  </conditionalFormatting>
  <conditionalFormatting sqref="C48:C53 C55">
    <cfRule type="cellIs" dxfId="572" priority="63" operator="equal">
      <formula>" "</formula>
    </cfRule>
    <cfRule type="cellIs" dxfId="571" priority="69" operator="equal">
      <formula>" "</formula>
    </cfRule>
  </conditionalFormatting>
  <conditionalFormatting sqref="C49">
    <cfRule type="cellIs" dxfId="570" priority="68" operator="equal">
      <formula>" "</formula>
    </cfRule>
  </conditionalFormatting>
  <conditionalFormatting sqref="C50">
    <cfRule type="cellIs" dxfId="569" priority="67" operator="equal">
      <formula>" "</formula>
    </cfRule>
  </conditionalFormatting>
  <conditionalFormatting sqref="C51">
    <cfRule type="cellIs" dxfId="568" priority="66" operator="equal">
      <formula>" "</formula>
    </cfRule>
  </conditionalFormatting>
  <conditionalFormatting sqref="C52">
    <cfRule type="cellIs" dxfId="567" priority="65" operator="equal">
      <formula>" "</formula>
    </cfRule>
  </conditionalFormatting>
  <conditionalFormatting sqref="C53">
    <cfRule type="cellIs" dxfId="566" priority="64" operator="equal">
      <formula>" "</formula>
    </cfRule>
  </conditionalFormatting>
  <conditionalFormatting sqref="B58:C58">
    <cfRule type="cellIs" dxfId="565" priority="62" operator="equal">
      <formula>" "</formula>
    </cfRule>
  </conditionalFormatting>
  <conditionalFormatting sqref="B59:C65">
    <cfRule type="cellIs" dxfId="564" priority="61" operator="equal">
      <formula>" "</formula>
    </cfRule>
  </conditionalFormatting>
  <conditionalFormatting sqref="B57">
    <cfRule type="cellIs" dxfId="563" priority="60" operator="equal">
      <formula>" "</formula>
    </cfRule>
  </conditionalFormatting>
  <conditionalFormatting sqref="C58:C65">
    <cfRule type="cellIs" dxfId="562" priority="53" operator="equal">
      <formula>" "</formula>
    </cfRule>
    <cfRule type="cellIs" dxfId="561" priority="59" operator="equal">
      <formula>" "</formula>
    </cfRule>
  </conditionalFormatting>
  <conditionalFormatting sqref="C59">
    <cfRule type="cellIs" dxfId="560" priority="58" operator="equal">
      <formula>" "</formula>
    </cfRule>
  </conditionalFormatting>
  <conditionalFormatting sqref="C60">
    <cfRule type="cellIs" dxfId="559" priority="57" operator="equal">
      <formula>" "</formula>
    </cfRule>
  </conditionalFormatting>
  <conditionalFormatting sqref="C61">
    <cfRule type="cellIs" dxfId="558" priority="56" operator="equal">
      <formula>" "</formula>
    </cfRule>
  </conditionalFormatting>
  <conditionalFormatting sqref="C62">
    <cfRule type="cellIs" dxfId="557" priority="55" operator="equal">
      <formula>" "</formula>
    </cfRule>
  </conditionalFormatting>
  <conditionalFormatting sqref="C63">
    <cfRule type="cellIs" dxfId="556" priority="54" operator="equal">
      <formula>" "</formula>
    </cfRule>
  </conditionalFormatting>
  <conditionalFormatting sqref="C64">
    <cfRule type="expression" dxfId="555" priority="52">
      <formula>$B$64="Smlouva o zpracování OÚ:"</formula>
    </cfRule>
  </conditionalFormatting>
  <conditionalFormatting sqref="B68:C68">
    <cfRule type="cellIs" dxfId="554" priority="51" operator="equal">
      <formula>" "</formula>
    </cfRule>
  </conditionalFormatting>
  <conditionalFormatting sqref="B69:C75">
    <cfRule type="cellIs" dxfId="553" priority="50" operator="equal">
      <formula>" "</formula>
    </cfRule>
  </conditionalFormatting>
  <conditionalFormatting sqref="B67">
    <cfRule type="cellIs" dxfId="552" priority="49" operator="equal">
      <formula>" "</formula>
    </cfRule>
  </conditionalFormatting>
  <conditionalFormatting sqref="C68:C75">
    <cfRule type="cellIs" dxfId="551" priority="42" operator="equal">
      <formula>" "</formula>
    </cfRule>
    <cfRule type="cellIs" dxfId="550" priority="48" operator="equal">
      <formula>" "</formula>
    </cfRule>
  </conditionalFormatting>
  <conditionalFormatting sqref="C69">
    <cfRule type="cellIs" dxfId="549" priority="47" operator="equal">
      <formula>" "</formula>
    </cfRule>
  </conditionalFormatting>
  <conditionalFormatting sqref="C70">
    <cfRule type="cellIs" dxfId="548" priority="46" operator="equal">
      <formula>" "</formula>
    </cfRule>
  </conditionalFormatting>
  <conditionalFormatting sqref="C71">
    <cfRule type="cellIs" dxfId="547" priority="45" operator="equal">
      <formula>" "</formula>
    </cfRule>
  </conditionalFormatting>
  <conditionalFormatting sqref="C72">
    <cfRule type="cellIs" dxfId="546" priority="44" operator="equal">
      <formula>" "</formula>
    </cfRule>
  </conditionalFormatting>
  <conditionalFormatting sqref="C73">
    <cfRule type="cellIs" dxfId="545" priority="43" operator="equal">
      <formula>" "</formula>
    </cfRule>
  </conditionalFormatting>
  <conditionalFormatting sqref="C74">
    <cfRule type="expression" dxfId="544" priority="41">
      <formula>$B$74="Smlouva o zpracování OÚ:"</formula>
    </cfRule>
  </conditionalFormatting>
  <conditionalFormatting sqref="B78:C78">
    <cfRule type="cellIs" dxfId="543" priority="40" operator="equal">
      <formula>" "</formula>
    </cfRule>
  </conditionalFormatting>
  <conditionalFormatting sqref="B79:C85">
    <cfRule type="cellIs" dxfId="542" priority="39" operator="equal">
      <formula>" "</formula>
    </cfRule>
  </conditionalFormatting>
  <conditionalFormatting sqref="B77">
    <cfRule type="cellIs" dxfId="541" priority="38" operator="equal">
      <formula>" "</formula>
    </cfRule>
  </conditionalFormatting>
  <conditionalFormatting sqref="C78:C85">
    <cfRule type="cellIs" dxfId="540" priority="31" operator="equal">
      <formula>" "</formula>
    </cfRule>
    <cfRule type="cellIs" dxfId="539" priority="37" operator="equal">
      <formula>" "</formula>
    </cfRule>
  </conditionalFormatting>
  <conditionalFormatting sqref="C79">
    <cfRule type="cellIs" dxfId="538" priority="36" operator="equal">
      <formula>" "</formula>
    </cfRule>
  </conditionalFormatting>
  <conditionalFormatting sqref="C80">
    <cfRule type="cellIs" dxfId="537" priority="35" operator="equal">
      <formula>" "</formula>
    </cfRule>
  </conditionalFormatting>
  <conditionalFormatting sqref="C81">
    <cfRule type="cellIs" dxfId="536" priority="34" operator="equal">
      <formula>" "</formula>
    </cfRule>
  </conditionalFormatting>
  <conditionalFormatting sqref="C82">
    <cfRule type="cellIs" dxfId="535" priority="33" operator="equal">
      <formula>" "</formula>
    </cfRule>
  </conditionalFormatting>
  <conditionalFormatting sqref="C83">
    <cfRule type="cellIs" dxfId="534" priority="32" operator="equal">
      <formula>" "</formula>
    </cfRule>
  </conditionalFormatting>
  <conditionalFormatting sqref="C84">
    <cfRule type="expression" dxfId="533" priority="30">
      <formula>$B$84="Smlouva o zpracování OÚ:"</formula>
    </cfRule>
  </conditionalFormatting>
  <conditionalFormatting sqref="C54">
    <cfRule type="cellIs" dxfId="532" priority="29" operator="equal">
      <formula>" "</formula>
    </cfRule>
  </conditionalFormatting>
  <conditionalFormatting sqref="C54">
    <cfRule type="cellIs" dxfId="531" priority="27" operator="equal">
      <formula>" "</formula>
    </cfRule>
    <cfRule type="cellIs" dxfId="530" priority="28" operator="equal">
      <formula>" "</formula>
    </cfRule>
  </conditionalFormatting>
  <conditionalFormatting sqref="C54">
    <cfRule type="expression" dxfId="529" priority="26">
      <formula>$B$54="Smlouva o zpracování OÚ:"</formula>
    </cfRule>
  </conditionalFormatting>
  <conditionalFormatting sqref="C38">
    <cfRule type="cellIs" dxfId="528" priority="25" operator="equal">
      <formula>" "</formula>
    </cfRule>
  </conditionalFormatting>
  <conditionalFormatting sqref="C39">
    <cfRule type="cellIs" dxfId="527" priority="24" operator="equal">
      <formula>" "</formula>
    </cfRule>
  </conditionalFormatting>
  <conditionalFormatting sqref="C38:C39">
    <cfRule type="cellIs" dxfId="526" priority="21" operator="equal">
      <formula>" "</formula>
    </cfRule>
    <cfRule type="cellIs" dxfId="525" priority="23" operator="equal">
      <formula>" "</formula>
    </cfRule>
  </conditionalFormatting>
  <conditionalFormatting sqref="C39">
    <cfRule type="cellIs" dxfId="524" priority="22" operator="equal">
      <formula>" "</formula>
    </cfRule>
  </conditionalFormatting>
  <conditionalFormatting sqref="C22">
    <cfRule type="cellIs" dxfId="523" priority="19" operator="equal">
      <formula>"NEVÍM"</formula>
    </cfRule>
    <cfRule type="cellIs" dxfId="522" priority="20" operator="equal">
      <formula>"ANO"</formula>
    </cfRule>
  </conditionalFormatting>
  <conditionalFormatting sqref="C20">
    <cfRule type="expression" dxfId="521" priority="18">
      <formula>$B$20="      - jejich druh:"</formula>
    </cfRule>
  </conditionalFormatting>
  <conditionalFormatting sqref="C21">
    <cfRule type="expression" dxfId="520" priority="17">
      <formula>$B$20="      - jejich druh:"</formula>
    </cfRule>
  </conditionalFormatting>
  <conditionalFormatting sqref="C19">
    <cfRule type="cellIs" dxfId="519" priority="16" operator="equal">
      <formula>"NEVÍM"</formula>
    </cfRule>
  </conditionalFormatting>
  <conditionalFormatting sqref="C32">
    <cfRule type="cellIs" dxfId="518" priority="14" operator="equal">
      <formula>"NEVÍM"</formula>
    </cfRule>
    <cfRule type="cellIs" dxfId="517" priority="15" operator="equal">
      <formula>"ANO"</formula>
    </cfRule>
  </conditionalFormatting>
  <conditionalFormatting sqref="C29">
    <cfRule type="cellIs" dxfId="516" priority="12" operator="equal">
      <formula>"NEVÍM"</formula>
    </cfRule>
    <cfRule type="cellIs" dxfId="515" priority="13" operator="equal">
      <formula>"ANO"</formula>
    </cfRule>
  </conditionalFormatting>
  <conditionalFormatting sqref="C31">
    <cfRule type="expression" dxfId="514" priority="2">
      <formula>$C$30="NE"</formula>
    </cfRule>
  </conditionalFormatting>
  <conditionalFormatting sqref="B31">
    <cfRule type="expression" dxfId="513"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 ref="C42" r:id="rId2"/>
  </hyperlinks>
  <pageMargins left="0.7" right="0.7" top="0.78740157499999996" bottom="0.78740157499999996" header="0.3" footer="0.3"/>
  <pageSetup paperSize="9" orientation="landscape" horizontalDpi="0" verticalDpi="0" r:id="rId3"/>
  <headerFooter>
    <oddFooter>&amp;CCopyright © 2017 by VIAVIS a.s.</oddFooter>
  </headerFooter>
  <drawing r:id="rId4"/>
  <legacyDrawing r:id="rId5"/>
  <extLst>
    <ext xmlns:x14="http://schemas.microsoft.com/office/spreadsheetml/2009/9/main" uri="{78C0D931-6437-407d-A8EE-F0AAD7539E65}">
      <x14:conditionalFormattings>
        <x14:conditionalFormatting xmlns:xm="http://schemas.microsoft.com/office/excel/2006/main">
          <x14:cfRule type="cellIs" priority="10" operator="equal" id="{317B287D-50F6-4383-A628-C5A4FF6C1496}">
            <xm:f>Data!$G$4</xm:f>
            <x14:dxf>
              <fill>
                <patternFill>
                  <bgColor rgb="FFFF0000"/>
                </patternFill>
              </fill>
            </x14:dxf>
          </x14:cfRule>
          <x14:cfRule type="cellIs" priority="11" operator="equal" id="{5771F066-1115-4DA8-9E80-6EDBA126BB3D}">
            <xm:f>Data!$G$3</xm:f>
            <x14:dxf>
              <fill>
                <patternFill>
                  <bgColor rgb="FFFF0000"/>
                </patternFill>
              </fill>
            </x14:dxf>
          </x14:cfRule>
          <xm:sqref>C25</xm:sqref>
        </x14:conditionalFormatting>
        <x14:conditionalFormatting xmlns:xm="http://schemas.microsoft.com/office/excel/2006/main">
          <x14:cfRule type="cellIs" priority="6" operator="equal" id="{0C5DE6CC-A6CF-496B-A75A-BDC814331EFB}">
            <xm:f>Data!$H$5</xm:f>
            <x14:dxf>
              <fill>
                <patternFill>
                  <bgColor rgb="FFFF0000"/>
                </patternFill>
              </fill>
            </x14:dxf>
          </x14:cfRule>
          <x14:cfRule type="cellIs" priority="7" operator="equal" id="{213C0597-49ED-4C12-8106-9B0BA7E32C79}">
            <xm:f>Data!$H$4</xm:f>
            <x14:dxf>
              <fill>
                <patternFill>
                  <bgColor rgb="FFFF0000"/>
                </patternFill>
              </fill>
            </x14:dxf>
          </x14:cfRule>
          <x14:cfRule type="cellIs" priority="8" operator="equal" id="{2AA14B40-4712-4100-9FEB-3F756F4FCFFA}">
            <xm:f>Data!$H$3</xm:f>
            <x14:dxf>
              <fill>
                <patternFill>
                  <bgColor rgb="FFFF0000"/>
                </patternFill>
              </fill>
            </x14:dxf>
          </x14:cfRule>
          <x14:cfRule type="cellIs" priority="9" operator="equal" id="{CD4A8993-9C71-46B9-9325-0E1B63787301}">
            <xm:f>Data!$H$2</xm:f>
            <x14:dxf>
              <fill>
                <patternFill>
                  <bgColor rgb="FFFF0000"/>
                </patternFill>
              </fill>
            </x14:dxf>
          </x14:cfRule>
          <xm:sqref>C16</xm:sqref>
        </x14:conditionalFormatting>
        <x14:conditionalFormatting xmlns:xm="http://schemas.microsoft.com/office/excel/2006/main">
          <x14:cfRule type="cellIs" priority="5" operator="equal" id="{1C95C1A7-13A7-42ED-81A9-4C787196A1C2}">
            <xm:f>Data!$B$3</xm:f>
            <x14:dxf>
              <fill>
                <patternFill>
                  <bgColor rgb="FFFF0000"/>
                </patternFill>
              </fill>
            </x14:dxf>
          </x14:cfRule>
          <xm:sqref>C30</xm:sqref>
        </x14:conditionalFormatting>
        <x14:conditionalFormatting xmlns:xm="http://schemas.microsoft.com/office/excel/2006/main">
          <x14:cfRule type="cellIs" priority="3" operator="equal" id="{3FB12B61-8BE6-46B5-90DA-CF5C3C893A46}">
            <xm:f>Data!$B$3</xm:f>
            <x14:dxf>
              <fill>
                <patternFill>
                  <bgColor rgb="FFFF0000"/>
                </patternFill>
              </fill>
            </x14:dxf>
          </x14:cfRule>
          <x14:cfRule type="cellIs" priority="4" operator="equal" id="{3624E07A-8F48-4490-B51D-D1C0BCD0DF67}">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J26" sqref="J26"/>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233</v>
      </c>
      <c r="D2" s="10"/>
    </row>
    <row r="3" spans="1:4" x14ac:dyDescent="0.25">
      <c r="A3" s="9"/>
      <c r="B3" s="18" t="s">
        <v>20</v>
      </c>
      <c r="C3" s="13" t="s">
        <v>244</v>
      </c>
      <c r="D3" s="10"/>
    </row>
    <row r="4" spans="1:4" x14ac:dyDescent="0.25">
      <c r="A4" s="9"/>
      <c r="B4" s="18" t="s">
        <v>14</v>
      </c>
      <c r="C4" s="14" t="s">
        <v>234</v>
      </c>
      <c r="D4" s="10"/>
    </row>
    <row r="5" spans="1:4" x14ac:dyDescent="0.25">
      <c r="A5" s="9"/>
      <c r="B5" s="18" t="s">
        <v>15</v>
      </c>
      <c r="C5" s="14"/>
      <c r="D5" s="10"/>
    </row>
    <row r="6" spans="1:4" x14ac:dyDescent="0.25">
      <c r="A6" s="9"/>
      <c r="B6" s="18" t="s">
        <v>33</v>
      </c>
      <c r="C6" s="14" t="s">
        <v>235</v>
      </c>
      <c r="D6" s="10"/>
    </row>
    <row r="7" spans="1:4" x14ac:dyDescent="0.25">
      <c r="A7" s="9"/>
      <c r="B7" s="18" t="s">
        <v>34</v>
      </c>
      <c r="C7" s="46" t="s">
        <v>236</v>
      </c>
      <c r="D7" s="10"/>
    </row>
    <row r="8" spans="1:4" x14ac:dyDescent="0.25">
      <c r="A8" s="9"/>
      <c r="B8" s="18" t="s">
        <v>35</v>
      </c>
      <c r="C8" s="47" t="s">
        <v>237</v>
      </c>
      <c r="D8" s="10"/>
    </row>
    <row r="9" spans="1:4" ht="30" x14ac:dyDescent="0.25">
      <c r="A9" s="9"/>
      <c r="B9" s="18" t="s">
        <v>44</v>
      </c>
      <c r="C9" s="14" t="s">
        <v>238</v>
      </c>
      <c r="D9" s="10"/>
    </row>
    <row r="10" spans="1:4" x14ac:dyDescent="0.25">
      <c r="A10" s="9"/>
      <c r="B10" s="18" t="s">
        <v>45</v>
      </c>
      <c r="C10" s="14" t="s">
        <v>245</v>
      </c>
      <c r="D10" s="10"/>
    </row>
    <row r="11" spans="1:4" x14ac:dyDescent="0.25">
      <c r="B11" s="19"/>
      <c r="C11" s="12"/>
    </row>
    <row r="12" spans="1:4" x14ac:dyDescent="0.25">
      <c r="A12" s="9"/>
      <c r="B12" s="18" t="s">
        <v>28</v>
      </c>
      <c r="C12" s="23">
        <v>4000</v>
      </c>
      <c r="D12" s="10"/>
    </row>
    <row r="13" spans="1:4" x14ac:dyDescent="0.25">
      <c r="A13" s="9"/>
      <c r="B13" s="18" t="s">
        <v>32</v>
      </c>
      <c r="C13" s="14" t="s">
        <v>220</v>
      </c>
      <c r="D13" s="10"/>
    </row>
    <row r="14" spans="1:4" x14ac:dyDescent="0.25">
      <c r="A14" s="9"/>
      <c r="B14" s="18" t="s">
        <v>40</v>
      </c>
      <c r="C14" s="14" t="s">
        <v>41</v>
      </c>
      <c r="D14" s="10"/>
    </row>
    <row r="15" spans="1:4" x14ac:dyDescent="0.25">
      <c r="A15" s="9"/>
      <c r="B15" s="18" t="s">
        <v>36</v>
      </c>
      <c r="C15" s="14" t="s">
        <v>39</v>
      </c>
      <c r="D15" s="10"/>
    </row>
    <row r="16" spans="1:4" x14ac:dyDescent="0.25">
      <c r="A16" s="9"/>
      <c r="B16" s="18" t="s">
        <v>56</v>
      </c>
      <c r="C16" s="14" t="s">
        <v>18</v>
      </c>
      <c r="D16" s="10"/>
    </row>
    <row r="17" spans="1:4" ht="45" x14ac:dyDescent="0.25">
      <c r="A17" s="9"/>
      <c r="B17" s="18" t="s">
        <v>29</v>
      </c>
      <c r="C17" s="14" t="s">
        <v>239</v>
      </c>
      <c r="D17" s="10"/>
    </row>
    <row r="18" spans="1:4" x14ac:dyDescent="0.25">
      <c r="A18" s="9"/>
      <c r="B18" s="18" t="s">
        <v>47</v>
      </c>
      <c r="C18" s="14" t="s">
        <v>248</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60" x14ac:dyDescent="0.25">
      <c r="A23" s="9"/>
      <c r="B23" s="24" t="s">
        <v>48</v>
      </c>
      <c r="C23" s="14" t="s">
        <v>246</v>
      </c>
      <c r="D23" s="10"/>
    </row>
    <row r="24" spans="1:4" x14ac:dyDescent="0.25">
      <c r="A24" s="9"/>
      <c r="B24" s="24" t="s">
        <v>49</v>
      </c>
      <c r="C24" s="14" t="s">
        <v>240</v>
      </c>
      <c r="D24" s="10"/>
    </row>
    <row r="25" spans="1:4" x14ac:dyDescent="0.25">
      <c r="A25" s="9"/>
      <c r="B25" s="24" t="s">
        <v>53</v>
      </c>
      <c r="C25" s="14" t="s">
        <v>18</v>
      </c>
      <c r="D25" s="10"/>
    </row>
    <row r="26" spans="1:4" ht="30" x14ac:dyDescent="0.25">
      <c r="A26" s="9"/>
      <c r="B26" s="24" t="s">
        <v>60</v>
      </c>
      <c r="C26" s="14" t="s">
        <v>241</v>
      </c>
      <c r="D26" s="10"/>
    </row>
    <row r="27" spans="1:4" ht="48.75" customHeight="1" x14ac:dyDescent="0.25">
      <c r="A27" s="9"/>
      <c r="B27" s="18" t="s">
        <v>61</v>
      </c>
      <c r="C27" s="14" t="s">
        <v>242</v>
      </c>
      <c r="D27" s="10"/>
    </row>
    <row r="28" spans="1:4" x14ac:dyDescent="0.25">
      <c r="A28" s="9"/>
      <c r="B28" s="18" t="s">
        <v>51</v>
      </c>
      <c r="C28" s="14" t="s">
        <v>243</v>
      </c>
      <c r="D28" s="10"/>
    </row>
    <row r="29" spans="1:4" x14ac:dyDescent="0.25">
      <c r="A29" s="9"/>
      <c r="B29" s="18" t="s">
        <v>52</v>
      </c>
      <c r="C29" s="14" t="s">
        <v>18</v>
      </c>
      <c r="D29" s="10"/>
    </row>
    <row r="30" spans="1:4" x14ac:dyDescent="0.25">
      <c r="A30" s="9"/>
      <c r="B30" s="18" t="s">
        <v>62</v>
      </c>
      <c r="C30" s="14" t="s">
        <v>19</v>
      </c>
      <c r="D30" s="10"/>
    </row>
    <row r="31" spans="1:4" x14ac:dyDescent="0.25">
      <c r="A31" s="9"/>
      <c r="B31" s="18" t="s">
        <v>63</v>
      </c>
      <c r="C31" s="14" t="s">
        <v>19</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sheetProtection algorithmName="SHA-512" hashValue="760qzknth8D5+C+4ZeIeqiYkpI7uwSysaimzubxHVXkGf21YpM3SRxnNjRscwwZ1zl2WiZ8zKM3ROdSpIkx9iw==" saltValue="5xyfiDIUYwSGfjQN2S3e6w==" spinCount="100000" sheet="1" objects="1" scenarios="1" selectLockedCells="1" selectUnlockedCells="1"/>
  <conditionalFormatting sqref="B38">
    <cfRule type="cellIs" dxfId="503" priority="84" operator="equal">
      <formula>" "</formula>
    </cfRule>
  </conditionalFormatting>
  <conditionalFormatting sqref="B40:C45 B39">
    <cfRule type="cellIs" dxfId="502" priority="83" operator="equal">
      <formula>" "</formula>
    </cfRule>
  </conditionalFormatting>
  <conditionalFormatting sqref="B35">
    <cfRule type="cellIs" dxfId="501" priority="82" operator="equal">
      <formula>" "</formula>
    </cfRule>
  </conditionalFormatting>
  <conditionalFormatting sqref="B37">
    <cfRule type="cellIs" dxfId="500" priority="81" operator="equal">
      <formula>" "</formula>
    </cfRule>
  </conditionalFormatting>
  <conditionalFormatting sqref="C40:C45">
    <cfRule type="cellIs" dxfId="499" priority="75" operator="equal">
      <formula>" "</formula>
    </cfRule>
    <cfRule type="cellIs" dxfId="498" priority="80" operator="equal">
      <formula>" "</formula>
    </cfRule>
  </conditionalFormatting>
  <conditionalFormatting sqref="C40">
    <cfRule type="cellIs" dxfId="497" priority="79" operator="equal">
      <formula>" "</formula>
    </cfRule>
  </conditionalFormatting>
  <conditionalFormatting sqref="C41">
    <cfRule type="cellIs" dxfId="496" priority="78" operator="equal">
      <formula>" "</formula>
    </cfRule>
  </conditionalFormatting>
  <conditionalFormatting sqref="C42">
    <cfRule type="cellIs" dxfId="495" priority="77" operator="equal">
      <formula>" "</formula>
    </cfRule>
  </conditionalFormatting>
  <conditionalFormatting sqref="C43">
    <cfRule type="cellIs" dxfId="494" priority="76" operator="equal">
      <formula>" "</formula>
    </cfRule>
  </conditionalFormatting>
  <conditionalFormatting sqref="C35">
    <cfRule type="expression" dxfId="493" priority="74">
      <formula>$B$35="Počet zpracovatelů:"</formula>
    </cfRule>
  </conditionalFormatting>
  <conditionalFormatting sqref="C44">
    <cfRule type="expression" dxfId="492" priority="73">
      <formula>$B$44="Smlouva o zpracování OÚ:"</formula>
    </cfRule>
  </conditionalFormatting>
  <conditionalFormatting sqref="B48:C48">
    <cfRule type="cellIs" dxfId="491" priority="72" operator="equal">
      <formula>" "</formula>
    </cfRule>
  </conditionalFormatting>
  <conditionalFormatting sqref="B49:C53 B55:C55 B54">
    <cfRule type="cellIs" dxfId="490" priority="71" operator="equal">
      <formula>" "</formula>
    </cfRule>
  </conditionalFormatting>
  <conditionalFormatting sqref="B47">
    <cfRule type="cellIs" dxfId="489" priority="70" operator="equal">
      <formula>" "</formula>
    </cfRule>
  </conditionalFormatting>
  <conditionalFormatting sqref="C48:C53 C55">
    <cfRule type="cellIs" dxfId="488" priority="63" operator="equal">
      <formula>" "</formula>
    </cfRule>
    <cfRule type="cellIs" dxfId="487" priority="69" operator="equal">
      <formula>" "</formula>
    </cfRule>
  </conditionalFormatting>
  <conditionalFormatting sqref="C49">
    <cfRule type="cellIs" dxfId="486" priority="68" operator="equal">
      <formula>" "</formula>
    </cfRule>
  </conditionalFormatting>
  <conditionalFormatting sqref="C50">
    <cfRule type="cellIs" dxfId="485" priority="67" operator="equal">
      <formula>" "</formula>
    </cfRule>
  </conditionalFormatting>
  <conditionalFormatting sqref="C51">
    <cfRule type="cellIs" dxfId="484" priority="66" operator="equal">
      <formula>" "</formula>
    </cfRule>
  </conditionalFormatting>
  <conditionalFormatting sqref="C52">
    <cfRule type="cellIs" dxfId="483" priority="65" operator="equal">
      <formula>" "</formula>
    </cfRule>
  </conditionalFormatting>
  <conditionalFormatting sqref="C53">
    <cfRule type="cellIs" dxfId="482" priority="64" operator="equal">
      <formula>" "</formula>
    </cfRule>
  </conditionalFormatting>
  <conditionalFormatting sqref="B58:C58">
    <cfRule type="cellIs" dxfId="481" priority="62" operator="equal">
      <formula>" "</formula>
    </cfRule>
  </conditionalFormatting>
  <conditionalFormatting sqref="B59:C65">
    <cfRule type="cellIs" dxfId="480" priority="61" operator="equal">
      <formula>" "</formula>
    </cfRule>
  </conditionalFormatting>
  <conditionalFormatting sqref="B57">
    <cfRule type="cellIs" dxfId="479" priority="60" operator="equal">
      <formula>" "</formula>
    </cfRule>
  </conditionalFormatting>
  <conditionalFormatting sqref="C58:C65">
    <cfRule type="cellIs" dxfId="478" priority="53" operator="equal">
      <formula>" "</formula>
    </cfRule>
    <cfRule type="cellIs" dxfId="477" priority="59" operator="equal">
      <formula>" "</formula>
    </cfRule>
  </conditionalFormatting>
  <conditionalFormatting sqref="C59">
    <cfRule type="cellIs" dxfId="476" priority="58" operator="equal">
      <formula>" "</formula>
    </cfRule>
  </conditionalFormatting>
  <conditionalFormatting sqref="C60">
    <cfRule type="cellIs" dxfId="475" priority="57" operator="equal">
      <formula>" "</formula>
    </cfRule>
  </conditionalFormatting>
  <conditionalFormatting sqref="C61">
    <cfRule type="cellIs" dxfId="474" priority="56" operator="equal">
      <formula>" "</formula>
    </cfRule>
  </conditionalFormatting>
  <conditionalFormatting sqref="C62">
    <cfRule type="cellIs" dxfId="473" priority="55" operator="equal">
      <formula>" "</formula>
    </cfRule>
  </conditionalFormatting>
  <conditionalFormatting sqref="C63">
    <cfRule type="cellIs" dxfId="472" priority="54" operator="equal">
      <formula>" "</formula>
    </cfRule>
  </conditionalFormatting>
  <conditionalFormatting sqref="C64">
    <cfRule type="expression" dxfId="471" priority="52">
      <formula>$B$64="Smlouva o zpracování OÚ:"</formula>
    </cfRule>
  </conditionalFormatting>
  <conditionalFormatting sqref="B68:C68">
    <cfRule type="cellIs" dxfId="470" priority="51" operator="equal">
      <formula>" "</formula>
    </cfRule>
  </conditionalFormatting>
  <conditionalFormatting sqref="B69:C75">
    <cfRule type="cellIs" dxfId="469" priority="50" operator="equal">
      <formula>" "</formula>
    </cfRule>
  </conditionalFormatting>
  <conditionalFormatting sqref="B67">
    <cfRule type="cellIs" dxfId="468" priority="49" operator="equal">
      <formula>" "</formula>
    </cfRule>
  </conditionalFormatting>
  <conditionalFormatting sqref="C68:C75">
    <cfRule type="cellIs" dxfId="467" priority="42" operator="equal">
      <formula>" "</formula>
    </cfRule>
    <cfRule type="cellIs" dxfId="466" priority="48" operator="equal">
      <formula>" "</formula>
    </cfRule>
  </conditionalFormatting>
  <conditionalFormatting sqref="C69">
    <cfRule type="cellIs" dxfId="465" priority="47" operator="equal">
      <formula>" "</formula>
    </cfRule>
  </conditionalFormatting>
  <conditionalFormatting sqref="C70">
    <cfRule type="cellIs" dxfId="464" priority="46" operator="equal">
      <formula>" "</formula>
    </cfRule>
  </conditionalFormatting>
  <conditionalFormatting sqref="C71">
    <cfRule type="cellIs" dxfId="463" priority="45" operator="equal">
      <formula>" "</formula>
    </cfRule>
  </conditionalFormatting>
  <conditionalFormatting sqref="C72">
    <cfRule type="cellIs" dxfId="462" priority="44" operator="equal">
      <formula>" "</formula>
    </cfRule>
  </conditionalFormatting>
  <conditionalFormatting sqref="C73">
    <cfRule type="cellIs" dxfId="461" priority="43" operator="equal">
      <formula>" "</formula>
    </cfRule>
  </conditionalFormatting>
  <conditionalFormatting sqref="C74">
    <cfRule type="expression" dxfId="460" priority="41">
      <formula>$B$74="Smlouva o zpracování OÚ:"</formula>
    </cfRule>
  </conditionalFormatting>
  <conditionalFormatting sqref="B78:C78">
    <cfRule type="cellIs" dxfId="459" priority="40" operator="equal">
      <formula>" "</formula>
    </cfRule>
  </conditionalFormatting>
  <conditionalFormatting sqref="B79:C85">
    <cfRule type="cellIs" dxfId="458" priority="39" operator="equal">
      <formula>" "</formula>
    </cfRule>
  </conditionalFormatting>
  <conditionalFormatting sqref="B77">
    <cfRule type="cellIs" dxfId="457" priority="38" operator="equal">
      <formula>" "</formula>
    </cfRule>
  </conditionalFormatting>
  <conditionalFormatting sqref="C78:C85">
    <cfRule type="cellIs" dxfId="456" priority="31" operator="equal">
      <formula>" "</formula>
    </cfRule>
    <cfRule type="cellIs" dxfId="455" priority="37" operator="equal">
      <formula>" "</formula>
    </cfRule>
  </conditionalFormatting>
  <conditionalFormatting sqref="C79">
    <cfRule type="cellIs" dxfId="454" priority="36" operator="equal">
      <formula>" "</formula>
    </cfRule>
  </conditionalFormatting>
  <conditionalFormatting sqref="C80">
    <cfRule type="cellIs" dxfId="453" priority="35" operator="equal">
      <formula>" "</formula>
    </cfRule>
  </conditionalFormatting>
  <conditionalFormatting sqref="C81">
    <cfRule type="cellIs" dxfId="452" priority="34" operator="equal">
      <formula>" "</formula>
    </cfRule>
  </conditionalFormatting>
  <conditionalFormatting sqref="C82">
    <cfRule type="cellIs" dxfId="451" priority="33" operator="equal">
      <formula>" "</formula>
    </cfRule>
  </conditionalFormatting>
  <conditionalFormatting sqref="C83">
    <cfRule type="cellIs" dxfId="450" priority="32" operator="equal">
      <formula>" "</formula>
    </cfRule>
  </conditionalFormatting>
  <conditionalFormatting sqref="C84">
    <cfRule type="expression" dxfId="449" priority="30">
      <formula>$B$84="Smlouva o zpracování OÚ:"</formula>
    </cfRule>
  </conditionalFormatting>
  <conditionalFormatting sqref="C54">
    <cfRule type="cellIs" dxfId="448" priority="29" operator="equal">
      <formula>" "</formula>
    </cfRule>
  </conditionalFormatting>
  <conditionalFormatting sqref="C54">
    <cfRule type="cellIs" dxfId="447" priority="27" operator="equal">
      <formula>" "</formula>
    </cfRule>
    <cfRule type="cellIs" dxfId="446" priority="28" operator="equal">
      <formula>" "</formula>
    </cfRule>
  </conditionalFormatting>
  <conditionalFormatting sqref="C54">
    <cfRule type="expression" dxfId="445" priority="26">
      <formula>$B$54="Smlouva o zpracování OÚ:"</formula>
    </cfRule>
  </conditionalFormatting>
  <conditionalFormatting sqref="C38">
    <cfRule type="cellIs" dxfId="444" priority="25" operator="equal">
      <formula>" "</formula>
    </cfRule>
  </conditionalFormatting>
  <conditionalFormatting sqref="C39">
    <cfRule type="cellIs" dxfId="443" priority="24" operator="equal">
      <formula>" "</formula>
    </cfRule>
  </conditionalFormatting>
  <conditionalFormatting sqref="C38:C39">
    <cfRule type="cellIs" dxfId="442" priority="21" operator="equal">
      <formula>" "</formula>
    </cfRule>
    <cfRule type="cellIs" dxfId="441" priority="23" operator="equal">
      <formula>" "</formula>
    </cfRule>
  </conditionalFormatting>
  <conditionalFormatting sqref="C39">
    <cfRule type="cellIs" dxfId="440" priority="22" operator="equal">
      <formula>" "</formula>
    </cfRule>
  </conditionalFormatting>
  <conditionalFormatting sqref="C22">
    <cfRule type="cellIs" dxfId="439" priority="19" operator="equal">
      <formula>"NEVÍM"</formula>
    </cfRule>
    <cfRule type="cellIs" dxfId="438" priority="20" operator="equal">
      <formula>"ANO"</formula>
    </cfRule>
  </conditionalFormatting>
  <conditionalFormatting sqref="C20">
    <cfRule type="expression" dxfId="437" priority="18">
      <formula>$B$20="      - jejich druh:"</formula>
    </cfRule>
  </conditionalFormatting>
  <conditionalFormatting sqref="C21">
    <cfRule type="expression" dxfId="436" priority="17">
      <formula>$B$20="      - jejich druh:"</formula>
    </cfRule>
  </conditionalFormatting>
  <conditionalFormatting sqref="C19">
    <cfRule type="cellIs" dxfId="435" priority="16" operator="equal">
      <formula>"NEVÍM"</formula>
    </cfRule>
  </conditionalFormatting>
  <conditionalFormatting sqref="C32">
    <cfRule type="cellIs" dxfId="434" priority="14" operator="equal">
      <formula>"NEVÍM"</formula>
    </cfRule>
    <cfRule type="cellIs" dxfId="433" priority="15" operator="equal">
      <formula>"ANO"</formula>
    </cfRule>
  </conditionalFormatting>
  <conditionalFormatting sqref="C29">
    <cfRule type="cellIs" dxfId="432" priority="12" operator="equal">
      <formula>"NEVÍM"</formula>
    </cfRule>
    <cfRule type="cellIs" dxfId="431" priority="13" operator="equal">
      <formula>"ANO"</formula>
    </cfRule>
  </conditionalFormatting>
  <conditionalFormatting sqref="C31">
    <cfRule type="expression" dxfId="430" priority="2">
      <formula>$C$30="NE"</formula>
    </cfRule>
  </conditionalFormatting>
  <conditionalFormatting sqref="B31">
    <cfRule type="expression" dxfId="429"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headerFooter>
    <oddFooter>&amp;CCopyright © 2017 by VIAVIS a.s.</oddFooter>
  </headerFooter>
  <drawing r:id="rId3"/>
  <legacyDrawing r:id="rId4"/>
  <extLst>
    <ext xmlns:x14="http://schemas.microsoft.com/office/spreadsheetml/2009/9/main" uri="{78C0D931-6437-407d-A8EE-F0AAD7539E65}">
      <x14:conditionalFormattings>
        <x14:conditionalFormatting xmlns:xm="http://schemas.microsoft.com/office/excel/2006/main">
          <x14:cfRule type="cellIs" priority="10" operator="equal" id="{25715933-A99A-4969-B668-A498AE219D3C}">
            <xm:f>Data!$G$4</xm:f>
            <x14:dxf>
              <fill>
                <patternFill>
                  <bgColor rgb="FFFF0000"/>
                </patternFill>
              </fill>
            </x14:dxf>
          </x14:cfRule>
          <x14:cfRule type="cellIs" priority="11" operator="equal" id="{41FB201E-8AD5-4D32-A991-F0F504246CF5}">
            <xm:f>Data!$G$3</xm:f>
            <x14:dxf>
              <fill>
                <patternFill>
                  <bgColor rgb="FFFF0000"/>
                </patternFill>
              </fill>
            </x14:dxf>
          </x14:cfRule>
          <xm:sqref>C25</xm:sqref>
        </x14:conditionalFormatting>
        <x14:conditionalFormatting xmlns:xm="http://schemas.microsoft.com/office/excel/2006/main">
          <x14:cfRule type="cellIs" priority="6" operator="equal" id="{91FB1B79-9324-4DDA-855E-154CD92CB87C}">
            <xm:f>Data!$H$5</xm:f>
            <x14:dxf>
              <fill>
                <patternFill>
                  <bgColor rgb="FFFF0000"/>
                </patternFill>
              </fill>
            </x14:dxf>
          </x14:cfRule>
          <x14:cfRule type="cellIs" priority="7" operator="equal" id="{55293403-9166-45AF-B799-B73E9119D467}">
            <xm:f>Data!$H$4</xm:f>
            <x14:dxf>
              <fill>
                <patternFill>
                  <bgColor rgb="FFFF0000"/>
                </patternFill>
              </fill>
            </x14:dxf>
          </x14:cfRule>
          <x14:cfRule type="cellIs" priority="8" operator="equal" id="{FE152D03-E0F7-4737-AA82-1BF3BF895791}">
            <xm:f>Data!$H$3</xm:f>
            <x14:dxf>
              <fill>
                <patternFill>
                  <bgColor rgb="FFFF0000"/>
                </patternFill>
              </fill>
            </x14:dxf>
          </x14:cfRule>
          <x14:cfRule type="cellIs" priority="9" operator="equal" id="{11591868-0320-496B-A17E-EFD8A3A60C42}">
            <xm:f>Data!$H$2</xm:f>
            <x14:dxf>
              <fill>
                <patternFill>
                  <bgColor rgb="FFFF0000"/>
                </patternFill>
              </fill>
            </x14:dxf>
          </x14:cfRule>
          <xm:sqref>C16</xm:sqref>
        </x14:conditionalFormatting>
        <x14:conditionalFormatting xmlns:xm="http://schemas.microsoft.com/office/excel/2006/main">
          <x14:cfRule type="cellIs" priority="5" operator="equal" id="{65AE849B-74DB-4345-8910-7BD6478DA2A5}">
            <xm:f>Data!$B$3</xm:f>
            <x14:dxf>
              <fill>
                <patternFill>
                  <bgColor rgb="FFFF0000"/>
                </patternFill>
              </fill>
            </x14:dxf>
          </x14:cfRule>
          <xm:sqref>C30</xm:sqref>
        </x14:conditionalFormatting>
        <x14:conditionalFormatting xmlns:xm="http://schemas.microsoft.com/office/excel/2006/main">
          <x14:cfRule type="cellIs" priority="3" operator="equal" id="{E5F0CD53-BF0A-4A22-9DDB-EF8D6F9E23D0}">
            <xm:f>Data!$B$3</xm:f>
            <x14:dxf>
              <fill>
                <patternFill>
                  <bgColor rgb="FFFF0000"/>
                </patternFill>
              </fill>
            </x14:dxf>
          </x14:cfRule>
          <x14:cfRule type="cellIs" priority="4" operator="equal" id="{E7A44F6C-121D-4639-84D7-FF282B85433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5" zoomScaleNormal="100" workbookViewId="0">
      <selection activeCell="C19" sqref="C19"/>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250</v>
      </c>
      <c r="D2" s="10"/>
    </row>
    <row r="3" spans="1:4" x14ac:dyDescent="0.25">
      <c r="A3" s="9"/>
      <c r="B3" s="18" t="s">
        <v>20</v>
      </c>
      <c r="C3" s="13"/>
      <c r="D3" s="10"/>
    </row>
    <row r="4" spans="1:4" x14ac:dyDescent="0.25">
      <c r="A4" s="9"/>
      <c r="B4" s="18" t="s">
        <v>14</v>
      </c>
      <c r="C4" s="14" t="s">
        <v>251</v>
      </c>
      <c r="D4" s="10"/>
    </row>
    <row r="5" spans="1:4" x14ac:dyDescent="0.25">
      <c r="A5" s="9"/>
      <c r="B5" s="18" t="s">
        <v>15</v>
      </c>
      <c r="C5" s="14"/>
      <c r="D5" s="10"/>
    </row>
    <row r="6" spans="1:4" x14ac:dyDescent="0.25">
      <c r="A6" s="9"/>
      <c r="B6" s="18" t="s">
        <v>33</v>
      </c>
      <c r="C6" s="14" t="s">
        <v>253</v>
      </c>
      <c r="D6" s="10"/>
    </row>
    <row r="7" spans="1:4" x14ac:dyDescent="0.25">
      <c r="A7" s="9"/>
      <c r="B7" s="18" t="s">
        <v>34</v>
      </c>
      <c r="C7" s="46" t="s">
        <v>254</v>
      </c>
      <c r="D7" s="10"/>
    </row>
    <row r="8" spans="1:4" x14ac:dyDescent="0.25">
      <c r="A8" s="9"/>
      <c r="B8" s="18" t="s">
        <v>35</v>
      </c>
      <c r="C8" s="47" t="s">
        <v>255</v>
      </c>
      <c r="D8" s="10"/>
    </row>
    <row r="9" spans="1:4" x14ac:dyDescent="0.25">
      <c r="A9" s="9"/>
      <c r="B9" s="18" t="s">
        <v>44</v>
      </c>
      <c r="C9" s="14" t="s">
        <v>266</v>
      </c>
      <c r="D9" s="10"/>
    </row>
    <row r="10" spans="1:4" x14ac:dyDescent="0.25">
      <c r="A10" s="9"/>
      <c r="B10" s="18" t="s">
        <v>45</v>
      </c>
      <c r="C10" s="14" t="s">
        <v>220</v>
      </c>
      <c r="D10" s="10"/>
    </row>
    <row r="11" spans="1:4" x14ac:dyDescent="0.25">
      <c r="B11" s="19"/>
      <c r="C11" s="12"/>
    </row>
    <row r="12" spans="1:4" x14ac:dyDescent="0.25">
      <c r="A12" s="9"/>
      <c r="B12" s="18" t="s">
        <v>28</v>
      </c>
      <c r="C12" s="23" t="s">
        <v>283</v>
      </c>
      <c r="D12" s="10"/>
    </row>
    <row r="13" spans="1:4" x14ac:dyDescent="0.25">
      <c r="A13" s="9"/>
      <c r="B13" s="18" t="s">
        <v>32</v>
      </c>
      <c r="C13" s="14" t="s">
        <v>220</v>
      </c>
      <c r="D13" s="10"/>
    </row>
    <row r="14" spans="1:4" x14ac:dyDescent="0.25">
      <c r="A14" s="9"/>
      <c r="B14" s="18" t="s">
        <v>40</v>
      </c>
      <c r="C14" s="14" t="s">
        <v>221</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222</v>
      </c>
      <c r="D17" s="10"/>
    </row>
    <row r="18" spans="1:4" x14ac:dyDescent="0.25">
      <c r="A18" s="9"/>
      <c r="B18" s="18" t="s">
        <v>47</v>
      </c>
      <c r="C18" s="14" t="s">
        <v>284</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ht="45" x14ac:dyDescent="0.25">
      <c r="A23" s="9"/>
      <c r="B23" s="24" t="s">
        <v>48</v>
      </c>
      <c r="C23" s="14" t="s">
        <v>257</v>
      </c>
      <c r="D23" s="10"/>
    </row>
    <row r="24" spans="1:4" ht="30" x14ac:dyDescent="0.25">
      <c r="A24" s="9"/>
      <c r="B24" s="24" t="s">
        <v>49</v>
      </c>
      <c r="C24" s="14" t="s">
        <v>256</v>
      </c>
      <c r="D24" s="10"/>
    </row>
    <row r="25" spans="1:4" x14ac:dyDescent="0.25">
      <c r="A25" s="9"/>
      <c r="B25" s="24" t="s">
        <v>53</v>
      </c>
      <c r="C25" s="14" t="s">
        <v>18</v>
      </c>
      <c r="D25" s="10"/>
    </row>
    <row r="26" spans="1:4" x14ac:dyDescent="0.25">
      <c r="A26" s="9"/>
      <c r="B26" s="24" t="s">
        <v>60</v>
      </c>
      <c r="C26" s="14" t="s">
        <v>252</v>
      </c>
      <c r="D26" s="10"/>
    </row>
    <row r="27" spans="1:4" ht="60" x14ac:dyDescent="0.25">
      <c r="A27" s="9"/>
      <c r="B27" s="18" t="s">
        <v>61</v>
      </c>
      <c r="C27" s="14" t="s">
        <v>258</v>
      </c>
      <c r="D27" s="10"/>
    </row>
    <row r="28" spans="1:4" x14ac:dyDescent="0.25">
      <c r="A28" s="9"/>
      <c r="B28" s="18" t="s">
        <v>51</v>
      </c>
      <c r="C28" s="14"/>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t="s">
        <v>18</v>
      </c>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419" priority="84" operator="equal">
      <formula>" "</formula>
    </cfRule>
  </conditionalFormatting>
  <conditionalFormatting sqref="B40:C45 B39">
    <cfRule type="cellIs" dxfId="418" priority="83" operator="equal">
      <formula>" "</formula>
    </cfRule>
  </conditionalFormatting>
  <conditionalFormatting sqref="B35">
    <cfRule type="cellIs" dxfId="417" priority="82" operator="equal">
      <formula>" "</formula>
    </cfRule>
  </conditionalFormatting>
  <conditionalFormatting sqref="B37">
    <cfRule type="cellIs" dxfId="416" priority="81" operator="equal">
      <formula>" "</formula>
    </cfRule>
  </conditionalFormatting>
  <conditionalFormatting sqref="C40:C45">
    <cfRule type="cellIs" dxfId="415" priority="75" operator="equal">
      <formula>" "</formula>
    </cfRule>
    <cfRule type="cellIs" dxfId="414" priority="80" operator="equal">
      <formula>" "</formula>
    </cfRule>
  </conditionalFormatting>
  <conditionalFormatting sqref="C40">
    <cfRule type="cellIs" dxfId="413" priority="79" operator="equal">
      <formula>" "</formula>
    </cfRule>
  </conditionalFormatting>
  <conditionalFormatting sqref="C41">
    <cfRule type="cellIs" dxfId="412" priority="78" operator="equal">
      <formula>" "</formula>
    </cfRule>
  </conditionalFormatting>
  <conditionalFormatting sqref="C42">
    <cfRule type="cellIs" dxfId="411" priority="77" operator="equal">
      <formula>" "</formula>
    </cfRule>
  </conditionalFormatting>
  <conditionalFormatting sqref="C43">
    <cfRule type="cellIs" dxfId="410" priority="76" operator="equal">
      <formula>" "</formula>
    </cfRule>
  </conditionalFormatting>
  <conditionalFormatting sqref="C35">
    <cfRule type="expression" dxfId="409" priority="74">
      <formula>$B$35="Počet zpracovatelů:"</formula>
    </cfRule>
  </conditionalFormatting>
  <conditionalFormatting sqref="C44">
    <cfRule type="expression" dxfId="408" priority="73">
      <formula>$B$44="Smlouva o zpracování OÚ:"</formula>
    </cfRule>
  </conditionalFormatting>
  <conditionalFormatting sqref="B48:C48">
    <cfRule type="cellIs" dxfId="407" priority="72" operator="equal">
      <formula>" "</formula>
    </cfRule>
  </conditionalFormatting>
  <conditionalFormatting sqref="B49:C53 B55:C55 B54">
    <cfRule type="cellIs" dxfId="406" priority="71" operator="equal">
      <formula>" "</formula>
    </cfRule>
  </conditionalFormatting>
  <conditionalFormatting sqref="B47">
    <cfRule type="cellIs" dxfId="405" priority="70" operator="equal">
      <formula>" "</formula>
    </cfRule>
  </conditionalFormatting>
  <conditionalFormatting sqref="C48:C53 C55">
    <cfRule type="cellIs" dxfId="404" priority="63" operator="equal">
      <formula>" "</formula>
    </cfRule>
    <cfRule type="cellIs" dxfId="403" priority="69" operator="equal">
      <formula>" "</formula>
    </cfRule>
  </conditionalFormatting>
  <conditionalFormatting sqref="C49">
    <cfRule type="cellIs" dxfId="402" priority="68" operator="equal">
      <formula>" "</formula>
    </cfRule>
  </conditionalFormatting>
  <conditionalFormatting sqref="C50">
    <cfRule type="cellIs" dxfId="401" priority="67" operator="equal">
      <formula>" "</formula>
    </cfRule>
  </conditionalFormatting>
  <conditionalFormatting sqref="C51">
    <cfRule type="cellIs" dxfId="400" priority="66" operator="equal">
      <formula>" "</formula>
    </cfRule>
  </conditionalFormatting>
  <conditionalFormatting sqref="C52">
    <cfRule type="cellIs" dxfId="399" priority="65" operator="equal">
      <formula>" "</formula>
    </cfRule>
  </conditionalFormatting>
  <conditionalFormatting sqref="C53">
    <cfRule type="cellIs" dxfId="398" priority="64" operator="equal">
      <formula>" "</formula>
    </cfRule>
  </conditionalFormatting>
  <conditionalFormatting sqref="B58:C58">
    <cfRule type="cellIs" dxfId="397" priority="62" operator="equal">
      <formula>" "</formula>
    </cfRule>
  </conditionalFormatting>
  <conditionalFormatting sqref="B59:C65">
    <cfRule type="cellIs" dxfId="396" priority="61" operator="equal">
      <formula>" "</formula>
    </cfRule>
  </conditionalFormatting>
  <conditionalFormatting sqref="B57">
    <cfRule type="cellIs" dxfId="395" priority="60" operator="equal">
      <formula>" "</formula>
    </cfRule>
  </conditionalFormatting>
  <conditionalFormatting sqref="C58:C65">
    <cfRule type="cellIs" dxfId="394" priority="53" operator="equal">
      <formula>" "</formula>
    </cfRule>
    <cfRule type="cellIs" dxfId="393" priority="59" operator="equal">
      <formula>" "</formula>
    </cfRule>
  </conditionalFormatting>
  <conditionalFormatting sqref="C59">
    <cfRule type="cellIs" dxfId="392" priority="58" operator="equal">
      <formula>" "</formula>
    </cfRule>
  </conditionalFormatting>
  <conditionalFormatting sqref="C60">
    <cfRule type="cellIs" dxfId="391" priority="57" operator="equal">
      <formula>" "</formula>
    </cfRule>
  </conditionalFormatting>
  <conditionalFormatting sqref="C61">
    <cfRule type="cellIs" dxfId="390" priority="56" operator="equal">
      <formula>" "</formula>
    </cfRule>
  </conditionalFormatting>
  <conditionalFormatting sqref="C62">
    <cfRule type="cellIs" dxfId="389" priority="55" operator="equal">
      <formula>" "</formula>
    </cfRule>
  </conditionalFormatting>
  <conditionalFormatting sqref="C63">
    <cfRule type="cellIs" dxfId="388" priority="54" operator="equal">
      <formula>" "</formula>
    </cfRule>
  </conditionalFormatting>
  <conditionalFormatting sqref="C64">
    <cfRule type="expression" dxfId="387" priority="52">
      <formula>$B$64="Smlouva o zpracování OÚ:"</formula>
    </cfRule>
  </conditionalFormatting>
  <conditionalFormatting sqref="B68:C68">
    <cfRule type="cellIs" dxfId="386" priority="51" operator="equal">
      <formula>" "</formula>
    </cfRule>
  </conditionalFormatting>
  <conditionalFormatting sqref="B69:C75">
    <cfRule type="cellIs" dxfId="385" priority="50" operator="equal">
      <formula>" "</formula>
    </cfRule>
  </conditionalFormatting>
  <conditionalFormatting sqref="B67">
    <cfRule type="cellIs" dxfId="384" priority="49" operator="equal">
      <formula>" "</formula>
    </cfRule>
  </conditionalFormatting>
  <conditionalFormatting sqref="C68:C75">
    <cfRule type="cellIs" dxfId="383" priority="42" operator="equal">
      <formula>" "</formula>
    </cfRule>
    <cfRule type="cellIs" dxfId="382" priority="48" operator="equal">
      <formula>" "</formula>
    </cfRule>
  </conditionalFormatting>
  <conditionalFormatting sqref="C69">
    <cfRule type="cellIs" dxfId="381" priority="47" operator="equal">
      <formula>" "</formula>
    </cfRule>
  </conditionalFormatting>
  <conditionalFormatting sqref="C70">
    <cfRule type="cellIs" dxfId="380" priority="46" operator="equal">
      <formula>" "</formula>
    </cfRule>
  </conditionalFormatting>
  <conditionalFormatting sqref="C71">
    <cfRule type="cellIs" dxfId="379" priority="45" operator="equal">
      <formula>" "</formula>
    </cfRule>
  </conditionalFormatting>
  <conditionalFormatting sqref="C72">
    <cfRule type="cellIs" dxfId="378" priority="44" operator="equal">
      <formula>" "</formula>
    </cfRule>
  </conditionalFormatting>
  <conditionalFormatting sqref="C73">
    <cfRule type="cellIs" dxfId="377" priority="43" operator="equal">
      <formula>" "</formula>
    </cfRule>
  </conditionalFormatting>
  <conditionalFormatting sqref="C74">
    <cfRule type="expression" dxfId="376" priority="41">
      <formula>$B$74="Smlouva o zpracování OÚ:"</formula>
    </cfRule>
  </conditionalFormatting>
  <conditionalFormatting sqref="B78:C78">
    <cfRule type="cellIs" dxfId="375" priority="40" operator="equal">
      <formula>" "</formula>
    </cfRule>
  </conditionalFormatting>
  <conditionalFormatting sqref="B79:C85">
    <cfRule type="cellIs" dxfId="374" priority="39" operator="equal">
      <formula>" "</formula>
    </cfRule>
  </conditionalFormatting>
  <conditionalFormatting sqref="B77">
    <cfRule type="cellIs" dxfId="373" priority="38" operator="equal">
      <formula>" "</formula>
    </cfRule>
  </conditionalFormatting>
  <conditionalFormatting sqref="C78:C85">
    <cfRule type="cellIs" dxfId="372" priority="31" operator="equal">
      <formula>" "</formula>
    </cfRule>
    <cfRule type="cellIs" dxfId="371" priority="37" operator="equal">
      <formula>" "</formula>
    </cfRule>
  </conditionalFormatting>
  <conditionalFormatting sqref="C79">
    <cfRule type="cellIs" dxfId="370" priority="36" operator="equal">
      <formula>" "</formula>
    </cfRule>
  </conditionalFormatting>
  <conditionalFormatting sqref="C80">
    <cfRule type="cellIs" dxfId="369" priority="35" operator="equal">
      <formula>" "</formula>
    </cfRule>
  </conditionalFormatting>
  <conditionalFormatting sqref="C81">
    <cfRule type="cellIs" dxfId="368" priority="34" operator="equal">
      <formula>" "</formula>
    </cfRule>
  </conditionalFormatting>
  <conditionalFormatting sqref="C82">
    <cfRule type="cellIs" dxfId="367" priority="33" operator="equal">
      <formula>" "</formula>
    </cfRule>
  </conditionalFormatting>
  <conditionalFormatting sqref="C83">
    <cfRule type="cellIs" dxfId="366" priority="32" operator="equal">
      <formula>" "</formula>
    </cfRule>
  </conditionalFormatting>
  <conditionalFormatting sqref="C84">
    <cfRule type="expression" dxfId="365" priority="30">
      <formula>$B$84="Smlouva o zpracování OÚ:"</formula>
    </cfRule>
  </conditionalFormatting>
  <conditionalFormatting sqref="C54">
    <cfRule type="cellIs" dxfId="364" priority="29" operator="equal">
      <formula>" "</formula>
    </cfRule>
  </conditionalFormatting>
  <conditionalFormatting sqref="C54">
    <cfRule type="cellIs" dxfId="363" priority="27" operator="equal">
      <formula>" "</formula>
    </cfRule>
    <cfRule type="cellIs" dxfId="362" priority="28" operator="equal">
      <formula>" "</formula>
    </cfRule>
  </conditionalFormatting>
  <conditionalFormatting sqref="C54">
    <cfRule type="expression" dxfId="361" priority="26">
      <formula>$B$54="Smlouva o zpracování OÚ:"</formula>
    </cfRule>
  </conditionalFormatting>
  <conditionalFormatting sqref="C38">
    <cfRule type="cellIs" dxfId="360" priority="25" operator="equal">
      <formula>" "</formula>
    </cfRule>
  </conditionalFormatting>
  <conditionalFormatting sqref="C39">
    <cfRule type="cellIs" dxfId="359" priority="24" operator="equal">
      <formula>" "</formula>
    </cfRule>
  </conditionalFormatting>
  <conditionalFormatting sqref="C38:C39">
    <cfRule type="cellIs" dxfId="358" priority="21" operator="equal">
      <formula>" "</formula>
    </cfRule>
    <cfRule type="cellIs" dxfId="357" priority="23" operator="equal">
      <formula>" "</formula>
    </cfRule>
  </conditionalFormatting>
  <conditionalFormatting sqref="C39">
    <cfRule type="cellIs" dxfId="356" priority="22" operator="equal">
      <formula>" "</formula>
    </cfRule>
  </conditionalFormatting>
  <conditionalFormatting sqref="C22">
    <cfRule type="cellIs" dxfId="355" priority="19" operator="equal">
      <formula>"NEVÍM"</formula>
    </cfRule>
    <cfRule type="cellIs" dxfId="354" priority="20" operator="equal">
      <formula>"ANO"</formula>
    </cfRule>
  </conditionalFormatting>
  <conditionalFormatting sqref="C20">
    <cfRule type="expression" dxfId="353" priority="18">
      <formula>$B$20="      - jejich druh:"</formula>
    </cfRule>
  </conditionalFormatting>
  <conditionalFormatting sqref="C21">
    <cfRule type="expression" dxfId="352" priority="17">
      <formula>$B$20="      - jejich druh:"</formula>
    </cfRule>
  </conditionalFormatting>
  <conditionalFormatting sqref="C19">
    <cfRule type="cellIs" dxfId="351" priority="16" operator="equal">
      <formula>"NEVÍM"</formula>
    </cfRule>
  </conditionalFormatting>
  <conditionalFormatting sqref="C32">
    <cfRule type="cellIs" dxfId="350" priority="14" operator="equal">
      <formula>"NEVÍM"</formula>
    </cfRule>
    <cfRule type="cellIs" dxfId="349" priority="15" operator="equal">
      <formula>"ANO"</formula>
    </cfRule>
  </conditionalFormatting>
  <conditionalFormatting sqref="C29">
    <cfRule type="cellIs" dxfId="348" priority="12" operator="equal">
      <formula>"NEVÍM"</formula>
    </cfRule>
    <cfRule type="cellIs" dxfId="347" priority="13" operator="equal">
      <formula>"ANO"</formula>
    </cfRule>
  </conditionalFormatting>
  <conditionalFormatting sqref="C31">
    <cfRule type="expression" dxfId="346" priority="2">
      <formula>$C$30="NE"</formula>
    </cfRule>
  </conditionalFormatting>
  <conditionalFormatting sqref="B31">
    <cfRule type="expression" dxfId="345" priority="1">
      <formula>$C$30="NE"</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10" operator="equal" id="{E9AFB6D2-951C-4C09-91DF-C16F340C2CDC}">
            <xm:f>Data!$G$4</xm:f>
            <x14:dxf>
              <fill>
                <patternFill>
                  <bgColor rgb="FFFF0000"/>
                </patternFill>
              </fill>
            </x14:dxf>
          </x14:cfRule>
          <x14:cfRule type="cellIs" priority="11" operator="equal" id="{879EEF77-91AB-46D1-97E5-CA50F249A378}">
            <xm:f>Data!$G$3</xm:f>
            <x14:dxf>
              <fill>
                <patternFill>
                  <bgColor rgb="FFFF0000"/>
                </patternFill>
              </fill>
            </x14:dxf>
          </x14:cfRule>
          <xm:sqref>C25</xm:sqref>
        </x14:conditionalFormatting>
        <x14:conditionalFormatting xmlns:xm="http://schemas.microsoft.com/office/excel/2006/main">
          <x14:cfRule type="cellIs" priority="6" operator="equal" id="{9B87FD5C-DA5A-4130-A740-A92EC2A6A236}">
            <xm:f>Data!$H$5</xm:f>
            <x14:dxf>
              <fill>
                <patternFill>
                  <bgColor rgb="FFFF0000"/>
                </patternFill>
              </fill>
            </x14:dxf>
          </x14:cfRule>
          <x14:cfRule type="cellIs" priority="7" operator="equal" id="{4FC4EED0-A0C0-47B3-9D5C-6CB103EF4181}">
            <xm:f>Data!$H$4</xm:f>
            <x14:dxf>
              <fill>
                <patternFill>
                  <bgColor rgb="FFFF0000"/>
                </patternFill>
              </fill>
            </x14:dxf>
          </x14:cfRule>
          <x14:cfRule type="cellIs" priority="8" operator="equal" id="{AB9DD676-70A3-4211-A14E-DBDAAAEB7CB0}">
            <xm:f>Data!$H$3</xm:f>
            <x14:dxf>
              <fill>
                <patternFill>
                  <bgColor rgb="FFFF0000"/>
                </patternFill>
              </fill>
            </x14:dxf>
          </x14:cfRule>
          <x14:cfRule type="cellIs" priority="9" operator="equal" id="{9A6B9B2A-FD3D-4672-89C6-9A7CA1D6EB6C}">
            <xm:f>Data!$H$2</xm:f>
            <x14:dxf>
              <fill>
                <patternFill>
                  <bgColor rgb="FFFF0000"/>
                </patternFill>
              </fill>
            </x14:dxf>
          </x14:cfRule>
          <xm:sqref>C16</xm:sqref>
        </x14:conditionalFormatting>
        <x14:conditionalFormatting xmlns:xm="http://schemas.microsoft.com/office/excel/2006/main">
          <x14:cfRule type="cellIs" priority="5" operator="equal" id="{39721DF6-1CF5-427A-B079-55E57CE5F3DD}">
            <xm:f>Data!$B$3</xm:f>
            <x14:dxf>
              <fill>
                <patternFill>
                  <bgColor rgb="FFFF0000"/>
                </patternFill>
              </fill>
            </x14:dxf>
          </x14:cfRule>
          <xm:sqref>C30</xm:sqref>
        </x14:conditionalFormatting>
        <x14:conditionalFormatting xmlns:xm="http://schemas.microsoft.com/office/excel/2006/main">
          <x14:cfRule type="cellIs" priority="3" operator="equal" id="{B047DB2C-0D5B-4C3C-B159-164C298FB894}">
            <xm:f>Data!$B$3</xm:f>
            <x14:dxf>
              <fill>
                <patternFill>
                  <bgColor rgb="FFFF0000"/>
                </patternFill>
              </fill>
            </x14:dxf>
          </x14:cfRule>
          <x14:cfRule type="cellIs" priority="4" operator="equal" id="{4045145B-5AF0-49A9-9DBF-F10F94CA12AB}">
            <xm:f>Data!$B$2</xm:f>
            <x14:dxf>
              <fill>
                <patternFill>
                  <bgColor rgb="FFFF0000"/>
                </patternFill>
              </fill>
            </x14:dxf>
          </x14:cfRule>
          <xm:sqref>C31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C22 C29:C34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C13" sqref="C13"/>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259</v>
      </c>
      <c r="D2" s="10"/>
    </row>
    <row r="3" spans="1:4" x14ac:dyDescent="0.25">
      <c r="A3" s="9"/>
      <c r="B3" s="18" t="s">
        <v>20</v>
      </c>
      <c r="C3" s="13"/>
      <c r="D3" s="10"/>
    </row>
    <row r="4" spans="1:4" x14ac:dyDescent="0.25">
      <c r="A4" s="9"/>
      <c r="B4" s="18" t="s">
        <v>14</v>
      </c>
      <c r="C4" s="14" t="s">
        <v>251</v>
      </c>
      <c r="D4" s="10"/>
    </row>
    <row r="5" spans="1:4" x14ac:dyDescent="0.25">
      <c r="A5" s="9"/>
      <c r="B5" s="18" t="s">
        <v>15</v>
      </c>
      <c r="C5" s="14"/>
      <c r="D5" s="10"/>
    </row>
    <row r="6" spans="1:4" x14ac:dyDescent="0.25">
      <c r="A6" s="9"/>
      <c r="B6" s="18" t="s">
        <v>33</v>
      </c>
      <c r="C6" s="14" t="s">
        <v>253</v>
      </c>
      <c r="D6" s="10"/>
    </row>
    <row r="7" spans="1:4" x14ac:dyDescent="0.25">
      <c r="A7" s="9"/>
      <c r="B7" s="18" t="s">
        <v>34</v>
      </c>
      <c r="C7" s="46" t="s">
        <v>254</v>
      </c>
      <c r="D7" s="10"/>
    </row>
    <row r="8" spans="1:4" x14ac:dyDescent="0.25">
      <c r="A8" s="9"/>
      <c r="B8" s="18" t="s">
        <v>35</v>
      </c>
      <c r="C8" s="47" t="s">
        <v>255</v>
      </c>
      <c r="D8" s="10"/>
    </row>
    <row r="9" spans="1:4" x14ac:dyDescent="0.25">
      <c r="A9" s="9"/>
      <c r="B9" s="18" t="s">
        <v>44</v>
      </c>
      <c r="C9" s="14" t="s">
        <v>266</v>
      </c>
      <c r="D9" s="10"/>
    </row>
    <row r="10" spans="1:4" x14ac:dyDescent="0.25">
      <c r="A10" s="9"/>
      <c r="B10" s="18" t="s">
        <v>45</v>
      </c>
      <c r="C10" s="14" t="s">
        <v>220</v>
      </c>
      <c r="D10" s="10"/>
    </row>
    <row r="11" spans="1:4" x14ac:dyDescent="0.25">
      <c r="B11" s="19"/>
      <c r="C11" s="12"/>
    </row>
    <row r="12" spans="1:4" x14ac:dyDescent="0.25">
      <c r="A12" s="9"/>
      <c r="B12" s="18" t="s">
        <v>28</v>
      </c>
      <c r="C12" s="23" t="s">
        <v>285</v>
      </c>
      <c r="D12" s="10"/>
    </row>
    <row r="13" spans="1:4" x14ac:dyDescent="0.25">
      <c r="A13" s="9"/>
      <c r="B13" s="18" t="s">
        <v>32</v>
      </c>
      <c r="C13" s="14" t="s">
        <v>220</v>
      </c>
      <c r="D13" s="10"/>
    </row>
    <row r="14" spans="1:4" x14ac:dyDescent="0.25">
      <c r="A14" s="9"/>
      <c r="B14" s="18" t="s">
        <v>40</v>
      </c>
      <c r="C14" s="14" t="s">
        <v>260</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261</v>
      </c>
      <c r="D17" s="10"/>
    </row>
    <row r="18" spans="1:4" x14ac:dyDescent="0.25">
      <c r="A18" s="9"/>
      <c r="B18" s="18" t="s">
        <v>47</v>
      </c>
      <c r="C18" s="14" t="s">
        <v>262</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x14ac:dyDescent="0.25">
      <c r="A23" s="9"/>
      <c r="B23" s="24" t="s">
        <v>48</v>
      </c>
      <c r="C23" s="14" t="s">
        <v>263</v>
      </c>
      <c r="D23" s="10"/>
    </row>
    <row r="24" spans="1:4" ht="30" x14ac:dyDescent="0.25">
      <c r="A24" s="9"/>
      <c r="B24" s="24" t="s">
        <v>49</v>
      </c>
      <c r="C24" s="14" t="s">
        <v>264</v>
      </c>
      <c r="D24" s="10"/>
    </row>
    <row r="25" spans="1:4" x14ac:dyDescent="0.25">
      <c r="A25" s="9"/>
      <c r="B25" s="24" t="s">
        <v>53</v>
      </c>
      <c r="C25" s="14" t="s">
        <v>18</v>
      </c>
      <c r="D25" s="10"/>
    </row>
    <row r="26" spans="1:4" x14ac:dyDescent="0.25">
      <c r="A26" s="9"/>
      <c r="B26" s="24" t="s">
        <v>60</v>
      </c>
      <c r="C26" s="14" t="s">
        <v>265</v>
      </c>
      <c r="D26" s="10"/>
    </row>
    <row r="27" spans="1:4" ht="60" x14ac:dyDescent="0.25">
      <c r="A27" s="9"/>
      <c r="B27" s="18" t="s">
        <v>61</v>
      </c>
      <c r="C27" s="14" t="s">
        <v>282</v>
      </c>
      <c r="D27" s="10"/>
    </row>
    <row r="28" spans="1:4" x14ac:dyDescent="0.25">
      <c r="A28" s="9"/>
      <c r="B28" s="18" t="s">
        <v>51</v>
      </c>
      <c r="C28" s="14"/>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335" priority="126" operator="equal">
      <formula>" "</formula>
    </cfRule>
  </conditionalFormatting>
  <conditionalFormatting sqref="B40:C45 B39">
    <cfRule type="cellIs" dxfId="334" priority="121" operator="equal">
      <formula>" "</formula>
    </cfRule>
  </conditionalFormatting>
  <conditionalFormatting sqref="B35">
    <cfRule type="cellIs" dxfId="333" priority="119" operator="equal">
      <formula>" "</formula>
    </cfRule>
  </conditionalFormatting>
  <conditionalFormatting sqref="B37">
    <cfRule type="cellIs" dxfId="332" priority="118" operator="equal">
      <formula>" "</formula>
    </cfRule>
  </conditionalFormatting>
  <conditionalFormatting sqref="C40:C45">
    <cfRule type="cellIs" dxfId="331" priority="110" operator="equal">
      <formula>" "</formula>
    </cfRule>
    <cfRule type="cellIs" dxfId="330" priority="116" operator="equal">
      <formula>" "</formula>
    </cfRule>
  </conditionalFormatting>
  <conditionalFormatting sqref="C40">
    <cfRule type="cellIs" dxfId="329" priority="114" operator="equal">
      <formula>" "</formula>
    </cfRule>
  </conditionalFormatting>
  <conditionalFormatting sqref="C41">
    <cfRule type="cellIs" dxfId="328" priority="113" operator="equal">
      <formula>" "</formula>
    </cfRule>
  </conditionalFormatting>
  <conditionalFormatting sqref="C42">
    <cfRule type="cellIs" dxfId="327" priority="112" operator="equal">
      <formula>" "</formula>
    </cfRule>
  </conditionalFormatting>
  <conditionalFormatting sqref="C43">
    <cfRule type="cellIs" dxfId="326" priority="111" operator="equal">
      <formula>" "</formula>
    </cfRule>
  </conditionalFormatting>
  <conditionalFormatting sqref="C35">
    <cfRule type="expression" dxfId="325" priority="106">
      <formula>$B$35="Počet zpracovatelů:"</formula>
    </cfRule>
  </conditionalFormatting>
  <conditionalFormatting sqref="C44">
    <cfRule type="expression" dxfId="324" priority="105">
      <formula>$B$44="Smlouva o zpracování OÚ:"</formula>
    </cfRule>
  </conditionalFormatting>
  <conditionalFormatting sqref="B48:C48">
    <cfRule type="cellIs" dxfId="323" priority="104" operator="equal">
      <formula>" "</formula>
    </cfRule>
  </conditionalFormatting>
  <conditionalFormatting sqref="B49:C53 B55:C55 B54">
    <cfRule type="cellIs" dxfId="322" priority="103" operator="equal">
      <formula>" "</formula>
    </cfRule>
  </conditionalFormatting>
  <conditionalFormatting sqref="B47">
    <cfRule type="cellIs" dxfId="321" priority="102" operator="equal">
      <formula>" "</formula>
    </cfRule>
  </conditionalFormatting>
  <conditionalFormatting sqref="C48:C53 C55">
    <cfRule type="cellIs" dxfId="320" priority="95" operator="equal">
      <formula>" "</formula>
    </cfRule>
    <cfRule type="cellIs" dxfId="319" priority="101" operator="equal">
      <formula>" "</formula>
    </cfRule>
  </conditionalFormatting>
  <conditionalFormatting sqref="C49">
    <cfRule type="cellIs" dxfId="318" priority="100" operator="equal">
      <formula>" "</formula>
    </cfRule>
  </conditionalFormatting>
  <conditionalFormatting sqref="C50">
    <cfRule type="cellIs" dxfId="317" priority="99" operator="equal">
      <formula>" "</formula>
    </cfRule>
  </conditionalFormatting>
  <conditionalFormatting sqref="C51">
    <cfRule type="cellIs" dxfId="316" priority="98" operator="equal">
      <formula>" "</formula>
    </cfRule>
  </conditionalFormatting>
  <conditionalFormatting sqref="C52">
    <cfRule type="cellIs" dxfId="315" priority="97" operator="equal">
      <formula>" "</formula>
    </cfRule>
  </conditionalFormatting>
  <conditionalFormatting sqref="C53">
    <cfRule type="cellIs" dxfId="314" priority="96" operator="equal">
      <formula>" "</formula>
    </cfRule>
  </conditionalFormatting>
  <conditionalFormatting sqref="B58:C58">
    <cfRule type="cellIs" dxfId="313" priority="93" operator="equal">
      <formula>" "</formula>
    </cfRule>
  </conditionalFormatting>
  <conditionalFormatting sqref="B59:C65">
    <cfRule type="cellIs" dxfId="312" priority="92" operator="equal">
      <formula>" "</formula>
    </cfRule>
  </conditionalFormatting>
  <conditionalFormatting sqref="B57">
    <cfRule type="cellIs" dxfId="311" priority="91" operator="equal">
      <formula>" "</formula>
    </cfRule>
  </conditionalFormatting>
  <conditionalFormatting sqref="C58:C65">
    <cfRule type="cellIs" dxfId="310" priority="84" operator="equal">
      <formula>" "</formula>
    </cfRule>
    <cfRule type="cellIs" dxfId="309" priority="90" operator="equal">
      <formula>" "</formula>
    </cfRule>
  </conditionalFormatting>
  <conditionalFormatting sqref="C59">
    <cfRule type="cellIs" dxfId="308" priority="89" operator="equal">
      <formula>" "</formula>
    </cfRule>
  </conditionalFormatting>
  <conditionalFormatting sqref="C60">
    <cfRule type="cellIs" dxfId="307" priority="88" operator="equal">
      <formula>" "</formula>
    </cfRule>
  </conditionalFormatting>
  <conditionalFormatting sqref="C61">
    <cfRule type="cellIs" dxfId="306" priority="87" operator="equal">
      <formula>" "</formula>
    </cfRule>
  </conditionalFormatting>
  <conditionalFormatting sqref="C62">
    <cfRule type="cellIs" dxfId="305" priority="86" operator="equal">
      <formula>" "</formula>
    </cfRule>
  </conditionalFormatting>
  <conditionalFormatting sqref="C63">
    <cfRule type="cellIs" dxfId="304" priority="85" operator="equal">
      <formula>" "</formula>
    </cfRule>
  </conditionalFormatting>
  <conditionalFormatting sqref="C64">
    <cfRule type="expression" dxfId="303" priority="83">
      <formula>$B$64="Smlouva o zpracování OÚ:"</formula>
    </cfRule>
  </conditionalFormatting>
  <conditionalFormatting sqref="B68:C68">
    <cfRule type="cellIs" dxfId="302" priority="82" operator="equal">
      <formula>" "</formula>
    </cfRule>
  </conditionalFormatting>
  <conditionalFormatting sqref="B69:C75">
    <cfRule type="cellIs" dxfId="301" priority="81" operator="equal">
      <formula>" "</formula>
    </cfRule>
  </conditionalFormatting>
  <conditionalFormatting sqref="B67">
    <cfRule type="cellIs" dxfId="300" priority="80" operator="equal">
      <formula>" "</formula>
    </cfRule>
  </conditionalFormatting>
  <conditionalFormatting sqref="C68:C75">
    <cfRule type="cellIs" dxfId="299" priority="73" operator="equal">
      <formula>" "</formula>
    </cfRule>
    <cfRule type="cellIs" dxfId="298" priority="79" operator="equal">
      <formula>" "</formula>
    </cfRule>
  </conditionalFormatting>
  <conditionalFormatting sqref="C69">
    <cfRule type="cellIs" dxfId="297" priority="78" operator="equal">
      <formula>" "</formula>
    </cfRule>
  </conditionalFormatting>
  <conditionalFormatting sqref="C70">
    <cfRule type="cellIs" dxfId="296" priority="77" operator="equal">
      <formula>" "</formula>
    </cfRule>
  </conditionalFormatting>
  <conditionalFormatting sqref="C71">
    <cfRule type="cellIs" dxfId="295" priority="76" operator="equal">
      <formula>" "</formula>
    </cfRule>
  </conditionalFormatting>
  <conditionalFormatting sqref="C72">
    <cfRule type="cellIs" dxfId="294" priority="75" operator="equal">
      <formula>" "</formula>
    </cfRule>
  </conditionalFormatting>
  <conditionalFormatting sqref="C73">
    <cfRule type="cellIs" dxfId="293" priority="74" operator="equal">
      <formula>" "</formula>
    </cfRule>
  </conditionalFormatting>
  <conditionalFormatting sqref="C74">
    <cfRule type="expression" dxfId="292" priority="72">
      <formula>$B$74="Smlouva o zpracování OÚ:"</formula>
    </cfRule>
  </conditionalFormatting>
  <conditionalFormatting sqref="B78:C78">
    <cfRule type="cellIs" dxfId="291" priority="71" operator="equal">
      <formula>" "</formula>
    </cfRule>
  </conditionalFormatting>
  <conditionalFormatting sqref="B79:C85">
    <cfRule type="cellIs" dxfId="290" priority="70" operator="equal">
      <formula>" "</formula>
    </cfRule>
  </conditionalFormatting>
  <conditionalFormatting sqref="B77">
    <cfRule type="cellIs" dxfId="289" priority="69" operator="equal">
      <formula>" "</formula>
    </cfRule>
  </conditionalFormatting>
  <conditionalFormatting sqref="C78:C85">
    <cfRule type="cellIs" dxfId="288" priority="62" operator="equal">
      <formula>" "</formula>
    </cfRule>
    <cfRule type="cellIs" dxfId="287" priority="68" operator="equal">
      <formula>" "</formula>
    </cfRule>
  </conditionalFormatting>
  <conditionalFormatting sqref="C79">
    <cfRule type="cellIs" dxfId="286" priority="67" operator="equal">
      <formula>" "</formula>
    </cfRule>
  </conditionalFormatting>
  <conditionalFormatting sqref="C80">
    <cfRule type="cellIs" dxfId="285" priority="66" operator="equal">
      <formula>" "</formula>
    </cfRule>
  </conditionalFormatting>
  <conditionalFormatting sqref="C81">
    <cfRule type="cellIs" dxfId="284" priority="65" operator="equal">
      <formula>" "</formula>
    </cfRule>
  </conditionalFormatting>
  <conditionalFormatting sqref="C82">
    <cfRule type="cellIs" dxfId="283" priority="64" operator="equal">
      <formula>" "</formula>
    </cfRule>
  </conditionalFormatting>
  <conditionalFormatting sqref="C83">
    <cfRule type="cellIs" dxfId="282" priority="63" operator="equal">
      <formula>" "</formula>
    </cfRule>
  </conditionalFormatting>
  <conditionalFormatting sqref="C84">
    <cfRule type="expression" dxfId="281" priority="61">
      <formula>$B$84="Smlouva o zpracování OÚ:"</formula>
    </cfRule>
  </conditionalFormatting>
  <conditionalFormatting sqref="C54">
    <cfRule type="cellIs" dxfId="280" priority="60" operator="equal">
      <formula>" "</formula>
    </cfRule>
  </conditionalFormatting>
  <conditionalFormatting sqref="C54">
    <cfRule type="cellIs" dxfId="279" priority="58" operator="equal">
      <formula>" "</formula>
    </cfRule>
    <cfRule type="cellIs" dxfId="278" priority="59" operator="equal">
      <formula>" "</formula>
    </cfRule>
  </conditionalFormatting>
  <conditionalFormatting sqref="C54">
    <cfRule type="expression" dxfId="277" priority="57">
      <formula>$B$54="Smlouva o zpracování OÚ:"</formula>
    </cfRule>
  </conditionalFormatting>
  <conditionalFormatting sqref="C38">
    <cfRule type="cellIs" dxfId="276" priority="56" operator="equal">
      <formula>" "</formula>
    </cfRule>
  </conditionalFormatting>
  <conditionalFormatting sqref="C39">
    <cfRule type="cellIs" dxfId="275" priority="55" operator="equal">
      <formula>" "</formula>
    </cfRule>
  </conditionalFormatting>
  <conditionalFormatting sqref="C38:C39">
    <cfRule type="cellIs" dxfId="274" priority="52" operator="equal">
      <formula>" "</formula>
    </cfRule>
    <cfRule type="cellIs" dxfId="273" priority="54" operator="equal">
      <formula>" "</formula>
    </cfRule>
  </conditionalFormatting>
  <conditionalFormatting sqref="C39">
    <cfRule type="cellIs" dxfId="272" priority="53" operator="equal">
      <formula>" "</formula>
    </cfRule>
  </conditionalFormatting>
  <conditionalFormatting sqref="C20">
    <cfRule type="expression" dxfId="271" priority="46">
      <formula>$B$20="      - jejich druh:"</formula>
    </cfRule>
  </conditionalFormatting>
  <conditionalFormatting sqref="C21">
    <cfRule type="expression" dxfId="270" priority="45">
      <formula>$B$20="      - jejich druh:"</formula>
    </cfRule>
  </conditionalFormatting>
  <conditionalFormatting sqref="C32">
    <cfRule type="cellIs" dxfId="269" priority="41" operator="equal">
      <formula>"NEVÍM"</formula>
    </cfRule>
    <cfRule type="cellIs" dxfId="268" priority="42" operator="equal">
      <formula>"ANO"</formula>
    </cfRule>
  </conditionalFormatting>
  <conditionalFormatting sqref="C31">
    <cfRule type="expression" dxfId="267" priority="14">
      <formula>$C$30="NE"</formula>
    </cfRule>
  </conditionalFormatting>
  <conditionalFormatting sqref="B31">
    <cfRule type="expression" dxfId="266" priority="13">
      <formula>$C$30="NE"</formula>
    </cfRule>
  </conditionalFormatting>
  <conditionalFormatting sqref="C19">
    <cfRule type="cellIs" dxfId="265" priority="12" operator="equal">
      <formula>"NEVÍM"</formula>
    </cfRule>
  </conditionalFormatting>
  <conditionalFormatting sqref="C22">
    <cfRule type="cellIs" dxfId="264" priority="6" operator="equal">
      <formula>"NEVÍM"</formula>
    </cfRule>
    <cfRule type="cellIs" dxfId="263" priority="7" operator="equal">
      <formula>"ANO"</formula>
    </cfRule>
  </conditionalFormatting>
  <conditionalFormatting sqref="C29">
    <cfRule type="cellIs" dxfId="262" priority="4" operator="equal">
      <formula>"NEVÍM"</formula>
    </cfRule>
    <cfRule type="cellIs" dxfId="261" priority="5" operator="equal">
      <formula>"ANO"</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15" operator="equal" id="{E37FB271-BB2C-46D0-BFA7-EC0875D28E85}">
            <xm:f>Data!$B$3</xm:f>
            <x14:dxf>
              <fill>
                <patternFill>
                  <bgColor rgb="FFFF0000"/>
                </patternFill>
              </fill>
            </x14:dxf>
          </x14:cfRule>
          <x14:cfRule type="cellIs" priority="16" operator="equal" id="{41E39904-CCCE-4117-BD63-91F8B61FB371}">
            <xm:f>Data!$B$2</xm:f>
            <x14:dxf>
              <fill>
                <patternFill>
                  <bgColor rgb="FFFF0000"/>
                </patternFill>
              </fill>
            </x14:dxf>
          </x14:cfRule>
          <xm:sqref>C31</xm:sqref>
        </x14:conditionalFormatting>
        <x14:conditionalFormatting xmlns:xm="http://schemas.microsoft.com/office/excel/2006/main">
          <x14:cfRule type="cellIs" priority="8" operator="equal" id="{3831C158-0CD9-45B1-B094-29D6D1838E4D}">
            <xm:f>Data!$H$5</xm:f>
            <x14:dxf>
              <fill>
                <patternFill>
                  <bgColor rgb="FFFF0000"/>
                </patternFill>
              </fill>
            </x14:dxf>
          </x14:cfRule>
          <x14:cfRule type="cellIs" priority="9" operator="equal" id="{AB2FEBD4-8CCF-47D6-A9C1-56CEC7E252AB}">
            <xm:f>Data!$H$4</xm:f>
            <x14:dxf>
              <fill>
                <patternFill>
                  <bgColor rgb="FFFF0000"/>
                </patternFill>
              </fill>
            </x14:dxf>
          </x14:cfRule>
          <x14:cfRule type="cellIs" priority="10" operator="equal" id="{06469E5D-4FFA-44A4-A7DC-1261374CB0DE}">
            <xm:f>Data!$H$3</xm:f>
            <x14:dxf>
              <fill>
                <patternFill>
                  <bgColor rgb="FFFF0000"/>
                </patternFill>
              </fill>
            </x14:dxf>
          </x14:cfRule>
          <x14:cfRule type="cellIs" priority="11" operator="equal" id="{E2C26C6D-747D-4ABF-AB59-8654EB9E8058}">
            <xm:f>Data!$H$2</xm:f>
            <x14:dxf>
              <fill>
                <patternFill>
                  <bgColor rgb="FFFF0000"/>
                </patternFill>
              </fill>
            </x14:dxf>
          </x14:cfRule>
          <xm:sqref>C16</xm:sqref>
        </x14:conditionalFormatting>
        <x14:conditionalFormatting xmlns:xm="http://schemas.microsoft.com/office/excel/2006/main">
          <x14:cfRule type="cellIs" priority="2" operator="equal" id="{8CB9C62C-6698-4286-A721-DAB9EF3640A3}">
            <xm:f>Data!$G$4</xm:f>
            <x14:dxf>
              <fill>
                <patternFill>
                  <bgColor rgb="FFFF0000"/>
                </patternFill>
              </fill>
            </x14:dxf>
          </x14:cfRule>
          <x14:cfRule type="cellIs" priority="3" operator="equal" id="{A6447A4E-D1BE-474C-B88A-8FE35DF5D18B}">
            <xm:f>Data!$G$3</xm:f>
            <x14:dxf>
              <fill>
                <patternFill>
                  <bgColor rgb="FFFF0000"/>
                </patternFill>
              </fill>
            </x14:dxf>
          </x14:cfRule>
          <xm:sqref>C25</xm:sqref>
        </x14:conditionalFormatting>
        <x14:conditionalFormatting xmlns:xm="http://schemas.microsoft.com/office/excel/2006/main">
          <x14:cfRule type="cellIs" priority="1" operator="equal" id="{E5947181-345B-4179-B95E-C98A23E425F1}">
            <xm:f>Data!$B$3</xm:f>
            <x14:dxf>
              <fill>
                <patternFill>
                  <bgColor rgb="FFFF0000"/>
                </patternFill>
              </fill>
            </x14:dxf>
          </x14:cfRule>
          <xm:sqref>C30</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C29:C34 C22</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zoomScaleNormal="100" workbookViewId="0">
      <selection activeCell="C27" sqref="C27"/>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267</v>
      </c>
      <c r="D2" s="10"/>
    </row>
    <row r="3" spans="1:4" x14ac:dyDescent="0.25">
      <c r="A3" s="9"/>
      <c r="B3" s="18" t="s">
        <v>20</v>
      </c>
      <c r="C3" s="13"/>
      <c r="D3" s="10"/>
    </row>
    <row r="4" spans="1:4" x14ac:dyDescent="0.25">
      <c r="A4" s="9"/>
      <c r="B4" s="18" t="s">
        <v>14</v>
      </c>
      <c r="C4" s="14" t="s">
        <v>251</v>
      </c>
      <c r="D4" s="10"/>
    </row>
    <row r="5" spans="1:4" x14ac:dyDescent="0.25">
      <c r="A5" s="9"/>
      <c r="B5" s="18" t="s">
        <v>15</v>
      </c>
      <c r="C5" s="14"/>
      <c r="D5" s="10"/>
    </row>
    <row r="6" spans="1:4" x14ac:dyDescent="0.25">
      <c r="A6" s="9"/>
      <c r="B6" s="18" t="s">
        <v>33</v>
      </c>
      <c r="C6" s="14" t="s">
        <v>253</v>
      </c>
      <c r="D6" s="10"/>
    </row>
    <row r="7" spans="1:4" x14ac:dyDescent="0.25">
      <c r="A7" s="9"/>
      <c r="B7" s="18" t="s">
        <v>34</v>
      </c>
      <c r="C7" s="46" t="s">
        <v>254</v>
      </c>
      <c r="D7" s="10"/>
    </row>
    <row r="8" spans="1:4" x14ac:dyDescent="0.25">
      <c r="A8" s="9"/>
      <c r="B8" s="18" t="s">
        <v>35</v>
      </c>
      <c r="C8" s="47" t="s">
        <v>255</v>
      </c>
      <c r="D8" s="10"/>
    </row>
    <row r="9" spans="1:4" x14ac:dyDescent="0.25">
      <c r="A9" s="9"/>
      <c r="B9" s="18" t="s">
        <v>44</v>
      </c>
      <c r="C9" s="14" t="s">
        <v>266</v>
      </c>
      <c r="D9" s="10"/>
    </row>
    <row r="10" spans="1:4" x14ac:dyDescent="0.25">
      <c r="A10" s="9"/>
      <c r="B10" s="18" t="s">
        <v>45</v>
      </c>
      <c r="C10" s="14" t="s">
        <v>220</v>
      </c>
      <c r="D10" s="10"/>
    </row>
    <row r="11" spans="1:4" x14ac:dyDescent="0.25">
      <c r="B11" s="19"/>
      <c r="C11" s="12"/>
    </row>
    <row r="12" spans="1:4" x14ac:dyDescent="0.25">
      <c r="A12" s="9"/>
      <c r="B12" s="18" t="s">
        <v>28</v>
      </c>
      <c r="C12" s="23">
        <v>100</v>
      </c>
      <c r="D12" s="10"/>
    </row>
    <row r="13" spans="1:4" x14ac:dyDescent="0.25">
      <c r="A13" s="9"/>
      <c r="B13" s="18" t="s">
        <v>32</v>
      </c>
      <c r="C13" s="14" t="s">
        <v>220</v>
      </c>
      <c r="D13" s="10"/>
    </row>
    <row r="14" spans="1:4" x14ac:dyDescent="0.25">
      <c r="A14" s="9"/>
      <c r="B14" s="18" t="s">
        <v>40</v>
      </c>
      <c r="C14" s="14" t="s">
        <v>268</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269</v>
      </c>
      <c r="D17" s="10"/>
    </row>
    <row r="18" spans="1:4" x14ac:dyDescent="0.25">
      <c r="A18" s="9"/>
      <c r="B18" s="18" t="s">
        <v>47</v>
      </c>
      <c r="C18" s="14" t="s">
        <v>270</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x14ac:dyDescent="0.25">
      <c r="A23" s="9"/>
      <c r="B23" s="24" t="s">
        <v>48</v>
      </c>
      <c r="C23" s="14" t="s">
        <v>271</v>
      </c>
      <c r="D23" s="10"/>
    </row>
    <row r="24" spans="1:4" ht="30" x14ac:dyDescent="0.25">
      <c r="A24" s="9"/>
      <c r="B24" s="24" t="s">
        <v>49</v>
      </c>
      <c r="C24" s="14" t="s">
        <v>272</v>
      </c>
      <c r="D24" s="10"/>
    </row>
    <row r="25" spans="1:4" x14ac:dyDescent="0.25">
      <c r="A25" s="9"/>
      <c r="B25" s="24" t="s">
        <v>53</v>
      </c>
      <c r="C25" s="14" t="s">
        <v>18</v>
      </c>
      <c r="D25" s="10"/>
    </row>
    <row r="26" spans="1:4" x14ac:dyDescent="0.25">
      <c r="A26" s="9"/>
      <c r="B26" s="24" t="s">
        <v>60</v>
      </c>
      <c r="C26" s="14" t="s">
        <v>281</v>
      </c>
      <c r="D26" s="10"/>
    </row>
    <row r="27" spans="1:4" ht="60" x14ac:dyDescent="0.25">
      <c r="A27" s="9"/>
      <c r="B27" s="18" t="s">
        <v>61</v>
      </c>
      <c r="C27" s="14" t="s">
        <v>280</v>
      </c>
      <c r="D27" s="10"/>
    </row>
    <row r="28" spans="1:4" x14ac:dyDescent="0.25">
      <c r="A28" s="9"/>
      <c r="B28" s="18" t="s">
        <v>51</v>
      </c>
      <c r="C28" s="14"/>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251" priority="84" operator="equal">
      <formula>" "</formula>
    </cfRule>
  </conditionalFormatting>
  <conditionalFormatting sqref="B40:C45 B39">
    <cfRule type="cellIs" dxfId="250" priority="83" operator="equal">
      <formula>" "</formula>
    </cfRule>
  </conditionalFormatting>
  <conditionalFormatting sqref="B35">
    <cfRule type="cellIs" dxfId="249" priority="82" operator="equal">
      <formula>" "</formula>
    </cfRule>
  </conditionalFormatting>
  <conditionalFormatting sqref="B37">
    <cfRule type="cellIs" dxfId="248" priority="81" operator="equal">
      <formula>" "</formula>
    </cfRule>
  </conditionalFormatting>
  <conditionalFormatting sqref="C40:C45">
    <cfRule type="cellIs" dxfId="247" priority="75" operator="equal">
      <formula>" "</formula>
    </cfRule>
    <cfRule type="cellIs" dxfId="246" priority="80" operator="equal">
      <formula>" "</formula>
    </cfRule>
  </conditionalFormatting>
  <conditionalFormatting sqref="C40">
    <cfRule type="cellIs" dxfId="245" priority="79" operator="equal">
      <formula>" "</formula>
    </cfRule>
  </conditionalFormatting>
  <conditionalFormatting sqref="C41">
    <cfRule type="cellIs" dxfId="244" priority="78" operator="equal">
      <formula>" "</formula>
    </cfRule>
  </conditionalFormatting>
  <conditionalFormatting sqref="C42">
    <cfRule type="cellIs" dxfId="243" priority="77" operator="equal">
      <formula>" "</formula>
    </cfRule>
  </conditionalFormatting>
  <conditionalFormatting sqref="C43">
    <cfRule type="cellIs" dxfId="242" priority="76" operator="equal">
      <formula>" "</formula>
    </cfRule>
  </conditionalFormatting>
  <conditionalFormatting sqref="C35">
    <cfRule type="expression" dxfId="241" priority="74">
      <formula>$B$35="Počet zpracovatelů:"</formula>
    </cfRule>
  </conditionalFormatting>
  <conditionalFormatting sqref="C44">
    <cfRule type="expression" dxfId="240" priority="73">
      <formula>$B$44="Smlouva o zpracování OÚ:"</formula>
    </cfRule>
  </conditionalFormatting>
  <conditionalFormatting sqref="B48:C48">
    <cfRule type="cellIs" dxfId="239" priority="72" operator="equal">
      <formula>" "</formula>
    </cfRule>
  </conditionalFormatting>
  <conditionalFormatting sqref="B49:C53 B55:C55 B54">
    <cfRule type="cellIs" dxfId="238" priority="71" operator="equal">
      <formula>" "</formula>
    </cfRule>
  </conditionalFormatting>
  <conditionalFormatting sqref="B47">
    <cfRule type="cellIs" dxfId="237" priority="70" operator="equal">
      <formula>" "</formula>
    </cfRule>
  </conditionalFormatting>
  <conditionalFormatting sqref="C48:C53 C55">
    <cfRule type="cellIs" dxfId="236" priority="63" operator="equal">
      <formula>" "</formula>
    </cfRule>
    <cfRule type="cellIs" dxfId="235" priority="69" operator="equal">
      <formula>" "</formula>
    </cfRule>
  </conditionalFormatting>
  <conditionalFormatting sqref="C49">
    <cfRule type="cellIs" dxfId="234" priority="68" operator="equal">
      <formula>" "</formula>
    </cfRule>
  </conditionalFormatting>
  <conditionalFormatting sqref="C50">
    <cfRule type="cellIs" dxfId="233" priority="67" operator="equal">
      <formula>" "</formula>
    </cfRule>
  </conditionalFormatting>
  <conditionalFormatting sqref="C51">
    <cfRule type="cellIs" dxfId="232" priority="66" operator="equal">
      <formula>" "</formula>
    </cfRule>
  </conditionalFormatting>
  <conditionalFormatting sqref="C52">
    <cfRule type="cellIs" dxfId="231" priority="65" operator="equal">
      <formula>" "</formula>
    </cfRule>
  </conditionalFormatting>
  <conditionalFormatting sqref="C53">
    <cfRule type="cellIs" dxfId="230" priority="64" operator="equal">
      <formula>" "</formula>
    </cfRule>
  </conditionalFormatting>
  <conditionalFormatting sqref="B58:C58">
    <cfRule type="cellIs" dxfId="229" priority="62" operator="equal">
      <formula>" "</formula>
    </cfRule>
  </conditionalFormatting>
  <conditionalFormatting sqref="B59:C65">
    <cfRule type="cellIs" dxfId="228" priority="61" operator="equal">
      <formula>" "</formula>
    </cfRule>
  </conditionalFormatting>
  <conditionalFormatting sqref="B57">
    <cfRule type="cellIs" dxfId="227" priority="60" operator="equal">
      <formula>" "</formula>
    </cfRule>
  </conditionalFormatting>
  <conditionalFormatting sqref="C58:C65">
    <cfRule type="cellIs" dxfId="226" priority="53" operator="equal">
      <formula>" "</formula>
    </cfRule>
    <cfRule type="cellIs" dxfId="225" priority="59" operator="equal">
      <formula>" "</formula>
    </cfRule>
  </conditionalFormatting>
  <conditionalFormatting sqref="C59">
    <cfRule type="cellIs" dxfId="224" priority="58" operator="equal">
      <formula>" "</formula>
    </cfRule>
  </conditionalFormatting>
  <conditionalFormatting sqref="C60">
    <cfRule type="cellIs" dxfId="223" priority="57" operator="equal">
      <formula>" "</formula>
    </cfRule>
  </conditionalFormatting>
  <conditionalFormatting sqref="C61">
    <cfRule type="cellIs" dxfId="222" priority="56" operator="equal">
      <formula>" "</formula>
    </cfRule>
  </conditionalFormatting>
  <conditionalFormatting sqref="C62">
    <cfRule type="cellIs" dxfId="221" priority="55" operator="equal">
      <formula>" "</formula>
    </cfRule>
  </conditionalFormatting>
  <conditionalFormatting sqref="C63">
    <cfRule type="cellIs" dxfId="220" priority="54" operator="equal">
      <formula>" "</formula>
    </cfRule>
  </conditionalFormatting>
  <conditionalFormatting sqref="C64">
    <cfRule type="expression" dxfId="219" priority="52">
      <formula>$B$64="Smlouva o zpracování OÚ:"</formula>
    </cfRule>
  </conditionalFormatting>
  <conditionalFormatting sqref="B68:C68">
    <cfRule type="cellIs" dxfId="218" priority="51" operator="equal">
      <formula>" "</formula>
    </cfRule>
  </conditionalFormatting>
  <conditionalFormatting sqref="B69:C75">
    <cfRule type="cellIs" dxfId="217" priority="50" operator="equal">
      <formula>" "</formula>
    </cfRule>
  </conditionalFormatting>
  <conditionalFormatting sqref="B67">
    <cfRule type="cellIs" dxfId="216" priority="49" operator="equal">
      <formula>" "</formula>
    </cfRule>
  </conditionalFormatting>
  <conditionalFormatting sqref="C68:C75">
    <cfRule type="cellIs" dxfId="215" priority="42" operator="equal">
      <formula>" "</formula>
    </cfRule>
    <cfRule type="cellIs" dxfId="214" priority="48" operator="equal">
      <formula>" "</formula>
    </cfRule>
  </conditionalFormatting>
  <conditionalFormatting sqref="C69">
    <cfRule type="cellIs" dxfId="213" priority="47" operator="equal">
      <formula>" "</formula>
    </cfRule>
  </conditionalFormatting>
  <conditionalFormatting sqref="C70">
    <cfRule type="cellIs" dxfId="212" priority="46" operator="equal">
      <formula>" "</formula>
    </cfRule>
  </conditionalFormatting>
  <conditionalFormatting sqref="C71">
    <cfRule type="cellIs" dxfId="211" priority="45" operator="equal">
      <formula>" "</formula>
    </cfRule>
  </conditionalFormatting>
  <conditionalFormatting sqref="C72">
    <cfRule type="cellIs" dxfId="210" priority="44" operator="equal">
      <formula>" "</formula>
    </cfRule>
  </conditionalFormatting>
  <conditionalFormatting sqref="C73">
    <cfRule type="cellIs" dxfId="209" priority="43" operator="equal">
      <formula>" "</formula>
    </cfRule>
  </conditionalFormatting>
  <conditionalFormatting sqref="C74">
    <cfRule type="expression" dxfId="208" priority="41">
      <formula>$B$74="Smlouva o zpracování OÚ:"</formula>
    </cfRule>
  </conditionalFormatting>
  <conditionalFormatting sqref="B78:C78">
    <cfRule type="cellIs" dxfId="207" priority="40" operator="equal">
      <formula>" "</formula>
    </cfRule>
  </conditionalFormatting>
  <conditionalFormatting sqref="B79:C85">
    <cfRule type="cellIs" dxfId="206" priority="39" operator="equal">
      <formula>" "</formula>
    </cfRule>
  </conditionalFormatting>
  <conditionalFormatting sqref="B77">
    <cfRule type="cellIs" dxfId="205" priority="38" operator="equal">
      <formula>" "</formula>
    </cfRule>
  </conditionalFormatting>
  <conditionalFormatting sqref="C78:C85">
    <cfRule type="cellIs" dxfId="204" priority="31" operator="equal">
      <formula>" "</formula>
    </cfRule>
    <cfRule type="cellIs" dxfId="203" priority="37" operator="equal">
      <formula>" "</formula>
    </cfRule>
  </conditionalFormatting>
  <conditionalFormatting sqref="C79">
    <cfRule type="cellIs" dxfId="202" priority="36" operator="equal">
      <formula>" "</formula>
    </cfRule>
  </conditionalFormatting>
  <conditionalFormatting sqref="C80">
    <cfRule type="cellIs" dxfId="201" priority="35" operator="equal">
      <formula>" "</formula>
    </cfRule>
  </conditionalFormatting>
  <conditionalFormatting sqref="C81">
    <cfRule type="cellIs" dxfId="200" priority="34" operator="equal">
      <formula>" "</formula>
    </cfRule>
  </conditionalFormatting>
  <conditionalFormatting sqref="C82">
    <cfRule type="cellIs" dxfId="199" priority="33" operator="equal">
      <formula>" "</formula>
    </cfRule>
  </conditionalFormatting>
  <conditionalFormatting sqref="C83">
    <cfRule type="cellIs" dxfId="198" priority="32" operator="equal">
      <formula>" "</formula>
    </cfRule>
  </conditionalFormatting>
  <conditionalFormatting sqref="C84">
    <cfRule type="expression" dxfId="197" priority="30">
      <formula>$B$84="Smlouva o zpracování OÚ:"</formula>
    </cfRule>
  </conditionalFormatting>
  <conditionalFormatting sqref="C54">
    <cfRule type="cellIs" dxfId="196" priority="29" operator="equal">
      <formula>" "</formula>
    </cfRule>
  </conditionalFormatting>
  <conditionalFormatting sqref="C54">
    <cfRule type="cellIs" dxfId="195" priority="27" operator="equal">
      <formula>" "</formula>
    </cfRule>
    <cfRule type="cellIs" dxfId="194" priority="28" operator="equal">
      <formula>" "</formula>
    </cfRule>
  </conditionalFormatting>
  <conditionalFormatting sqref="C54">
    <cfRule type="expression" dxfId="193" priority="26">
      <formula>$B$54="Smlouva o zpracování OÚ:"</formula>
    </cfRule>
  </conditionalFormatting>
  <conditionalFormatting sqref="C38">
    <cfRule type="cellIs" dxfId="192" priority="25" operator="equal">
      <formula>" "</formula>
    </cfRule>
  </conditionalFormatting>
  <conditionalFormatting sqref="C39">
    <cfRule type="cellIs" dxfId="191" priority="24" operator="equal">
      <formula>" "</formula>
    </cfRule>
  </conditionalFormatting>
  <conditionalFormatting sqref="C38:C39">
    <cfRule type="cellIs" dxfId="190" priority="21" operator="equal">
      <formula>" "</formula>
    </cfRule>
    <cfRule type="cellIs" dxfId="189" priority="23" operator="equal">
      <formula>" "</formula>
    </cfRule>
  </conditionalFormatting>
  <conditionalFormatting sqref="C39">
    <cfRule type="cellIs" dxfId="188" priority="22" operator="equal">
      <formula>" "</formula>
    </cfRule>
  </conditionalFormatting>
  <conditionalFormatting sqref="C20">
    <cfRule type="expression" dxfId="187" priority="20">
      <formula>$B$20="      - jejich druh:"</formula>
    </cfRule>
  </conditionalFormatting>
  <conditionalFormatting sqref="C21">
    <cfRule type="expression" dxfId="186" priority="19">
      <formula>$B$20="      - jejich druh:"</formula>
    </cfRule>
  </conditionalFormatting>
  <conditionalFormatting sqref="C32">
    <cfRule type="cellIs" dxfId="185" priority="17" operator="equal">
      <formula>"NEVÍM"</formula>
    </cfRule>
    <cfRule type="cellIs" dxfId="184" priority="18" operator="equal">
      <formula>"ANO"</formula>
    </cfRule>
  </conditionalFormatting>
  <conditionalFormatting sqref="C31">
    <cfRule type="expression" dxfId="183" priority="14">
      <formula>$C$30="NE"</formula>
    </cfRule>
  </conditionalFormatting>
  <conditionalFormatting sqref="B31">
    <cfRule type="expression" dxfId="182" priority="13">
      <formula>$C$30="NE"</formula>
    </cfRule>
  </conditionalFormatting>
  <conditionalFormatting sqref="C19">
    <cfRule type="cellIs" dxfId="181" priority="12" operator="equal">
      <formula>"NEVÍM"</formula>
    </cfRule>
  </conditionalFormatting>
  <conditionalFormatting sqref="C22">
    <cfRule type="cellIs" dxfId="180" priority="6" operator="equal">
      <formula>"NEVÍM"</formula>
    </cfRule>
    <cfRule type="cellIs" dxfId="179" priority="7" operator="equal">
      <formula>"ANO"</formula>
    </cfRule>
  </conditionalFormatting>
  <conditionalFormatting sqref="C29">
    <cfRule type="cellIs" dxfId="178" priority="4" operator="equal">
      <formula>"NEVÍM"</formula>
    </cfRule>
    <cfRule type="cellIs" dxfId="177" priority="5" operator="equal">
      <formula>"ANO"</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15" operator="equal" id="{2CC346C6-0C55-47F0-BF6D-2C827AEFF5B0}">
            <xm:f>Data!$B$3</xm:f>
            <x14:dxf>
              <fill>
                <patternFill>
                  <bgColor rgb="FFFF0000"/>
                </patternFill>
              </fill>
            </x14:dxf>
          </x14:cfRule>
          <x14:cfRule type="cellIs" priority="16" operator="equal" id="{81D7F759-016D-4664-853F-AF5003DC04E3}">
            <xm:f>Data!$B$2</xm:f>
            <x14:dxf>
              <fill>
                <patternFill>
                  <bgColor rgb="FFFF0000"/>
                </patternFill>
              </fill>
            </x14:dxf>
          </x14:cfRule>
          <xm:sqref>C31</xm:sqref>
        </x14:conditionalFormatting>
        <x14:conditionalFormatting xmlns:xm="http://schemas.microsoft.com/office/excel/2006/main">
          <x14:cfRule type="cellIs" priority="8" operator="equal" id="{824FE5D7-A554-446B-81C3-43647542D92A}">
            <xm:f>Data!$H$5</xm:f>
            <x14:dxf>
              <fill>
                <patternFill>
                  <bgColor rgb="FFFF0000"/>
                </patternFill>
              </fill>
            </x14:dxf>
          </x14:cfRule>
          <x14:cfRule type="cellIs" priority="9" operator="equal" id="{D8DB59D1-4CDF-4512-A11D-43A33220EF76}">
            <xm:f>Data!$H$4</xm:f>
            <x14:dxf>
              <fill>
                <patternFill>
                  <bgColor rgb="FFFF0000"/>
                </patternFill>
              </fill>
            </x14:dxf>
          </x14:cfRule>
          <x14:cfRule type="cellIs" priority="10" operator="equal" id="{C852EF95-C898-43D6-AB17-AA437B3896CA}">
            <xm:f>Data!$H$3</xm:f>
            <x14:dxf>
              <fill>
                <patternFill>
                  <bgColor rgb="FFFF0000"/>
                </patternFill>
              </fill>
            </x14:dxf>
          </x14:cfRule>
          <x14:cfRule type="cellIs" priority="11" operator="equal" id="{692FBA4B-EC98-4C97-9EF8-46D52EAEEFFB}">
            <xm:f>Data!$H$2</xm:f>
            <x14:dxf>
              <fill>
                <patternFill>
                  <bgColor rgb="FFFF0000"/>
                </patternFill>
              </fill>
            </x14:dxf>
          </x14:cfRule>
          <xm:sqref>C16</xm:sqref>
        </x14:conditionalFormatting>
        <x14:conditionalFormatting xmlns:xm="http://schemas.microsoft.com/office/excel/2006/main">
          <x14:cfRule type="cellIs" priority="2" operator="equal" id="{70904FDB-29D9-4CB9-B641-F23AE37D965A}">
            <xm:f>Data!$G$4</xm:f>
            <x14:dxf>
              <fill>
                <patternFill>
                  <bgColor rgb="FFFF0000"/>
                </patternFill>
              </fill>
            </x14:dxf>
          </x14:cfRule>
          <x14:cfRule type="cellIs" priority="3" operator="equal" id="{A21E8F98-3945-42F6-B0A3-5598D419F01C}">
            <xm:f>Data!$G$3</xm:f>
            <x14:dxf>
              <fill>
                <patternFill>
                  <bgColor rgb="FFFF0000"/>
                </patternFill>
              </fill>
            </x14:dxf>
          </x14:cfRule>
          <xm:sqref>C25</xm:sqref>
        </x14:conditionalFormatting>
        <x14:conditionalFormatting xmlns:xm="http://schemas.microsoft.com/office/excel/2006/main">
          <x14:cfRule type="cellIs" priority="1" operator="equal" id="{65ED03EB-F0D7-49CB-8826-DB164A726F99}">
            <xm:f>Data!$B$3</xm:f>
            <x14:dxf>
              <fill>
                <patternFill>
                  <bgColor rgb="FFFF0000"/>
                </patternFill>
              </fill>
            </x14:dxf>
          </x14:cfRule>
          <xm:sqref>C30</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Data!$H$1:$H$5</xm:f>
          </x14:formula1>
          <xm:sqref>C16</xm:sqref>
        </x14:dataValidation>
        <x14:dataValidation type="list" allowBlank="1" showInputMessage="1" showErrorMessage="1">
          <x14:formula1>
            <xm:f>Data!$G$1:$G$4</xm:f>
          </x14:formula1>
          <xm:sqref>C25</xm:sqref>
        </x14:dataValidation>
        <x14:dataValidation type="list" allowBlank="1" showInputMessage="1" showErrorMessage="1">
          <x14:formula1>
            <xm:f>Data!$E$1:$E$3</xm:f>
          </x14:formula1>
          <xm:sqref>C15</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Data!$B$1:$B$3</xm:f>
          </x14:formula1>
          <xm:sqref>C19 C29:C34 C22</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zoomScaleNormal="100" workbookViewId="0">
      <selection activeCell="C27" sqref="C27"/>
    </sheetView>
  </sheetViews>
  <sheetFormatPr defaultColWidth="9.140625" defaultRowHeight="15" x14ac:dyDescent="0.25"/>
  <cols>
    <col min="1" max="1" width="3.28515625" style="6" customWidth="1"/>
    <col min="2" max="2" width="31.28515625" style="21" customWidth="1"/>
    <col min="3" max="3" width="65" style="6" customWidth="1"/>
    <col min="4" max="4" width="2.85546875" style="6" customWidth="1"/>
    <col min="5" max="16384" width="9.140625" style="6"/>
  </cols>
  <sheetData>
    <row r="1" spans="1:4" x14ac:dyDescent="0.25">
      <c r="B1" s="17"/>
      <c r="C1" s="11"/>
    </row>
    <row r="2" spans="1:4" ht="15.75" x14ac:dyDescent="0.25">
      <c r="A2" s="9"/>
      <c r="B2" s="18" t="s">
        <v>5</v>
      </c>
      <c r="C2" s="22" t="s">
        <v>287</v>
      </c>
      <c r="D2" s="10"/>
    </row>
    <row r="3" spans="1:4" x14ac:dyDescent="0.25">
      <c r="A3" s="9"/>
      <c r="B3" s="18" t="s">
        <v>20</v>
      </c>
      <c r="C3" s="13"/>
      <c r="D3" s="10"/>
    </row>
    <row r="4" spans="1:4" x14ac:dyDescent="0.25">
      <c r="A4" s="9"/>
      <c r="B4" s="18" t="s">
        <v>14</v>
      </c>
      <c r="C4" s="14" t="s">
        <v>251</v>
      </c>
      <c r="D4" s="10"/>
    </row>
    <row r="5" spans="1:4" x14ac:dyDescent="0.25">
      <c r="A5" s="9"/>
      <c r="B5" s="18" t="s">
        <v>15</v>
      </c>
      <c r="C5" s="14"/>
      <c r="D5" s="10"/>
    </row>
    <row r="6" spans="1:4" x14ac:dyDescent="0.25">
      <c r="A6" s="9"/>
      <c r="B6" s="18" t="s">
        <v>33</v>
      </c>
      <c r="C6" s="14" t="s">
        <v>253</v>
      </c>
      <c r="D6" s="10"/>
    </row>
    <row r="7" spans="1:4" x14ac:dyDescent="0.25">
      <c r="A7" s="9"/>
      <c r="B7" s="18" t="s">
        <v>34</v>
      </c>
      <c r="C7" s="46" t="s">
        <v>254</v>
      </c>
      <c r="D7" s="10"/>
    </row>
    <row r="8" spans="1:4" x14ac:dyDescent="0.25">
      <c r="A8" s="9"/>
      <c r="B8" s="18" t="s">
        <v>35</v>
      </c>
      <c r="C8" s="47" t="s">
        <v>255</v>
      </c>
      <c r="D8" s="10"/>
    </row>
    <row r="9" spans="1:4" x14ac:dyDescent="0.25">
      <c r="A9" s="9"/>
      <c r="B9" s="18" t="s">
        <v>44</v>
      </c>
      <c r="C9" s="14" t="s">
        <v>266</v>
      </c>
      <c r="D9" s="10"/>
    </row>
    <row r="10" spans="1:4" x14ac:dyDescent="0.25">
      <c r="A10" s="9"/>
      <c r="B10" s="18" t="s">
        <v>45</v>
      </c>
      <c r="C10" s="14" t="s">
        <v>220</v>
      </c>
      <c r="D10" s="10"/>
    </row>
    <row r="11" spans="1:4" x14ac:dyDescent="0.25">
      <c r="B11" s="19"/>
      <c r="C11" s="12"/>
    </row>
    <row r="12" spans="1:4" x14ac:dyDescent="0.25">
      <c r="A12" s="9"/>
      <c r="B12" s="18" t="s">
        <v>28</v>
      </c>
      <c r="C12" s="23" t="s">
        <v>285</v>
      </c>
      <c r="D12" s="10"/>
    </row>
    <row r="13" spans="1:4" x14ac:dyDescent="0.25">
      <c r="A13" s="9"/>
      <c r="B13" s="18" t="s">
        <v>32</v>
      </c>
      <c r="C13" s="14" t="s">
        <v>220</v>
      </c>
      <c r="D13" s="10"/>
    </row>
    <row r="14" spans="1:4" x14ac:dyDescent="0.25">
      <c r="A14" s="9"/>
      <c r="B14" s="18" t="s">
        <v>40</v>
      </c>
      <c r="C14" s="14" t="s">
        <v>268</v>
      </c>
      <c r="D14" s="10"/>
    </row>
    <row r="15" spans="1:4" x14ac:dyDescent="0.25">
      <c r="A15" s="9"/>
      <c r="B15" s="18" t="s">
        <v>36</v>
      </c>
      <c r="C15" s="14" t="s">
        <v>37</v>
      </c>
      <c r="D15" s="10"/>
    </row>
    <row r="16" spans="1:4" x14ac:dyDescent="0.25">
      <c r="A16" s="9"/>
      <c r="B16" s="18" t="s">
        <v>56</v>
      </c>
      <c r="C16" s="14" t="s">
        <v>18</v>
      </c>
      <c r="D16" s="10"/>
    </row>
    <row r="17" spans="1:4" x14ac:dyDescent="0.25">
      <c r="A17" s="9"/>
      <c r="B17" s="18" t="s">
        <v>29</v>
      </c>
      <c r="C17" s="14" t="s">
        <v>269</v>
      </c>
      <c r="D17" s="10"/>
    </row>
    <row r="18" spans="1:4" x14ac:dyDescent="0.25">
      <c r="A18" s="9"/>
      <c r="B18" s="18" t="s">
        <v>47</v>
      </c>
      <c r="C18" s="14" t="s">
        <v>270</v>
      </c>
      <c r="D18" s="10"/>
    </row>
    <row r="19" spans="1:4" x14ac:dyDescent="0.25">
      <c r="A19" s="9"/>
      <c r="B19" s="18" t="s">
        <v>30</v>
      </c>
      <c r="C19" s="14" t="s">
        <v>18</v>
      </c>
      <c r="D19" s="10"/>
    </row>
    <row r="20" spans="1:4" x14ac:dyDescent="0.25">
      <c r="A20" s="9"/>
      <c r="B20" s="18" t="str">
        <f>IF(C19="ANO","      - jejich druh:","")</f>
        <v/>
      </c>
      <c r="C20" s="12"/>
      <c r="D20" s="10"/>
    </row>
    <row r="21" spans="1:4" x14ac:dyDescent="0.25">
      <c r="A21" s="9"/>
      <c r="B21" s="18" t="str">
        <f>IF(C19="ANO","      - zákonnost zpracování:","")</f>
        <v/>
      </c>
      <c r="C21" s="12"/>
      <c r="D21" s="10"/>
    </row>
    <row r="22" spans="1:4" x14ac:dyDescent="0.25">
      <c r="A22" s="9"/>
      <c r="B22" s="18" t="s">
        <v>31</v>
      </c>
      <c r="C22" s="14" t="s">
        <v>18</v>
      </c>
      <c r="D22" s="10"/>
    </row>
    <row r="23" spans="1:4" x14ac:dyDescent="0.25">
      <c r="A23" s="9"/>
      <c r="B23" s="24" t="s">
        <v>48</v>
      </c>
      <c r="C23" s="14" t="s">
        <v>288</v>
      </c>
      <c r="D23" s="10"/>
    </row>
    <row r="24" spans="1:4" x14ac:dyDescent="0.25">
      <c r="A24" s="9"/>
      <c r="B24" s="24" t="s">
        <v>49</v>
      </c>
      <c r="C24" s="14" t="s">
        <v>289</v>
      </c>
      <c r="D24" s="10"/>
    </row>
    <row r="25" spans="1:4" x14ac:dyDescent="0.25">
      <c r="A25" s="9"/>
      <c r="B25" s="24" t="s">
        <v>53</v>
      </c>
      <c r="C25" s="14" t="s">
        <v>18</v>
      </c>
      <c r="D25" s="10"/>
    </row>
    <row r="26" spans="1:4" x14ac:dyDescent="0.25">
      <c r="A26" s="9"/>
      <c r="B26" s="24" t="s">
        <v>60</v>
      </c>
      <c r="C26" s="14" t="s">
        <v>290</v>
      </c>
      <c r="D26" s="10"/>
    </row>
    <row r="27" spans="1:4" x14ac:dyDescent="0.25">
      <c r="A27" s="9"/>
      <c r="B27" s="18" t="s">
        <v>61</v>
      </c>
      <c r="C27" s="14"/>
      <c r="D27" s="10"/>
    </row>
    <row r="28" spans="1:4" x14ac:dyDescent="0.25">
      <c r="A28" s="9"/>
      <c r="B28" s="18" t="s">
        <v>51</v>
      </c>
      <c r="C28" s="14"/>
      <c r="D28" s="10"/>
    </row>
    <row r="29" spans="1:4" x14ac:dyDescent="0.25">
      <c r="A29" s="9"/>
      <c r="B29" s="18" t="s">
        <v>52</v>
      </c>
      <c r="C29" s="14" t="s">
        <v>18</v>
      </c>
      <c r="D29" s="10"/>
    </row>
    <row r="30" spans="1:4" x14ac:dyDescent="0.25">
      <c r="A30" s="9"/>
      <c r="B30" s="18" t="s">
        <v>62</v>
      </c>
      <c r="C30" s="14" t="s">
        <v>18</v>
      </c>
      <c r="D30" s="10"/>
    </row>
    <row r="31" spans="1:4" x14ac:dyDescent="0.25">
      <c r="A31" s="9"/>
      <c r="B31" s="18" t="s">
        <v>63</v>
      </c>
      <c r="C31" s="14"/>
      <c r="D31" s="10"/>
    </row>
    <row r="32" spans="1:4" x14ac:dyDescent="0.25">
      <c r="A32" s="9"/>
      <c r="B32" s="18" t="s">
        <v>46</v>
      </c>
      <c r="C32" s="14" t="s">
        <v>18</v>
      </c>
      <c r="D32" s="10"/>
    </row>
    <row r="33" spans="1:4" ht="6.75" customHeight="1" x14ac:dyDescent="0.25">
      <c r="B33" s="19"/>
      <c r="C33" s="12"/>
    </row>
    <row r="34" spans="1:4" x14ac:dyDescent="0.25">
      <c r="A34" s="9"/>
      <c r="B34" s="18" t="s">
        <v>16</v>
      </c>
      <c r="C34" s="15" t="s">
        <v>18</v>
      </c>
      <c r="D34" s="10"/>
    </row>
    <row r="35" spans="1:4" x14ac:dyDescent="0.25">
      <c r="A35" s="9"/>
      <c r="B35" s="20" t="str">
        <f>IF(C34="ANO","Počet zpracovatelů:"," ")</f>
        <v xml:space="preserve"> </v>
      </c>
      <c r="C35" s="16"/>
      <c r="D35" s="10"/>
    </row>
    <row r="36" spans="1:4" ht="6.75" customHeight="1" x14ac:dyDescent="0.25">
      <c r="B36" s="19"/>
      <c r="C36" s="12">
        <v>3</v>
      </c>
    </row>
    <row r="37" spans="1:4" x14ac:dyDescent="0.25">
      <c r="B37" s="18" t="str">
        <f>IF(C35&gt;0,"ZPRACOVATEL 1"," ")</f>
        <v xml:space="preserve"> </v>
      </c>
      <c r="C37" s="12"/>
    </row>
    <row r="38" spans="1:4" x14ac:dyDescent="0.25">
      <c r="A38" s="9"/>
      <c r="B38" s="18" t="str">
        <f>IF(C35&gt;0,"Firma (název) zpracovatele:"," ")</f>
        <v xml:space="preserve"> </v>
      </c>
      <c r="C38" s="14" t="str">
        <f t="shared" ref="C38:C43" si="0">IF(B38=" "," ","")</f>
        <v xml:space="preserve"> </v>
      </c>
      <c r="D38" s="10"/>
    </row>
    <row r="39" spans="1:4" x14ac:dyDescent="0.25">
      <c r="A39" s="9"/>
      <c r="B39" s="18" t="str">
        <f>IF(C35&gt;0,"se sídlem:"," ")</f>
        <v xml:space="preserve"> </v>
      </c>
      <c r="C39" s="14" t="str">
        <f t="shared" si="0"/>
        <v xml:space="preserve"> </v>
      </c>
      <c r="D39" s="10"/>
    </row>
    <row r="40" spans="1:4" x14ac:dyDescent="0.25">
      <c r="A40" s="9"/>
      <c r="B40" s="18" t="str">
        <f>IF(C35&gt;0,"IČ:"," ")</f>
        <v xml:space="preserve"> </v>
      </c>
      <c r="C40" s="14" t="str">
        <f t="shared" si="0"/>
        <v xml:space="preserve"> </v>
      </c>
      <c r="D40" s="10"/>
    </row>
    <row r="41" spans="1:4" x14ac:dyDescent="0.25">
      <c r="A41" s="9"/>
      <c r="B41" s="18" t="str">
        <f>IF(C35&gt;0,"odpovědná osoba:"," ")</f>
        <v xml:space="preserve"> </v>
      </c>
      <c r="C41" s="14" t="str">
        <f t="shared" si="0"/>
        <v xml:space="preserve"> </v>
      </c>
      <c r="D41" s="10"/>
    </row>
    <row r="42" spans="1:4" x14ac:dyDescent="0.25">
      <c r="A42" s="9"/>
      <c r="B42" s="18" t="str">
        <f>IF(C35&gt;0,"e-mail:"," ")</f>
        <v xml:space="preserve"> </v>
      </c>
      <c r="C42" s="14" t="str">
        <f t="shared" si="0"/>
        <v xml:space="preserve"> </v>
      </c>
      <c r="D42" s="10"/>
    </row>
    <row r="43" spans="1:4" x14ac:dyDescent="0.25">
      <c r="A43" s="9"/>
      <c r="B43" s="18" t="str">
        <f>IF(C35&gt;0,"telefon:"," ")</f>
        <v xml:space="preserve"> </v>
      </c>
      <c r="C43" s="14" t="str">
        <f t="shared" si="0"/>
        <v xml:space="preserve"> </v>
      </c>
      <c r="D43" s="10"/>
    </row>
    <row r="44" spans="1:4" x14ac:dyDescent="0.25">
      <c r="A44" s="9"/>
      <c r="B44" s="18" t="str">
        <f>IF(C35&gt;0,"Smlouva o zpracování OÚ:"," ")</f>
        <v xml:space="preserve"> </v>
      </c>
      <c r="C44" s="14" t="s">
        <v>25</v>
      </c>
      <c r="D44" s="10"/>
    </row>
    <row r="45" spans="1:4" x14ac:dyDescent="0.25">
      <c r="A45" s="9"/>
      <c r="B45" s="18" t="str">
        <f>IF(AND(C35&gt;0,C44=Data!C5),"Právní předpis:"," ")</f>
        <v xml:space="preserve"> </v>
      </c>
      <c r="C45" s="14" t="str">
        <f>IF(B45=" "," ","")</f>
        <v xml:space="preserve"> </v>
      </c>
      <c r="D45" s="10"/>
    </row>
    <row r="46" spans="1:4" ht="6.75" customHeight="1" x14ac:dyDescent="0.25">
      <c r="B46" s="19"/>
      <c r="C46" s="12">
        <v>3</v>
      </c>
    </row>
    <row r="47" spans="1:4" x14ac:dyDescent="0.25">
      <c r="B47" s="18" t="str">
        <f>IF(C35&gt;1,"ZPRACOVATEL 2"," ")</f>
        <v xml:space="preserve"> </v>
      </c>
      <c r="C47" s="12"/>
    </row>
    <row r="48" spans="1:4" x14ac:dyDescent="0.25">
      <c r="A48" s="9"/>
      <c r="B48" s="18" t="str">
        <f>IF(C35&gt;1,"Firma (název) zpracovatele:"," ")</f>
        <v xml:space="preserve"> </v>
      </c>
      <c r="C48" s="14" t="str">
        <f t="shared" ref="C48:C53" si="1">IF(B48=" "," ","")</f>
        <v xml:space="preserve"> </v>
      </c>
      <c r="D48" s="10"/>
    </row>
    <row r="49" spans="1:4" x14ac:dyDescent="0.25">
      <c r="A49" s="9"/>
      <c r="B49" s="18" t="str">
        <f>IF(C35&gt;1,"se sídlem:"," ")</f>
        <v xml:space="preserve"> </v>
      </c>
      <c r="C49" s="14" t="str">
        <f t="shared" si="1"/>
        <v xml:space="preserve"> </v>
      </c>
      <c r="D49" s="10"/>
    </row>
    <row r="50" spans="1:4" x14ac:dyDescent="0.25">
      <c r="A50" s="9"/>
      <c r="B50" s="18" t="str">
        <f>IF(C35&gt;1,"IČ:"," ")</f>
        <v xml:space="preserve"> </v>
      </c>
      <c r="C50" s="14" t="str">
        <f t="shared" si="1"/>
        <v xml:space="preserve"> </v>
      </c>
      <c r="D50" s="10"/>
    </row>
    <row r="51" spans="1:4" x14ac:dyDescent="0.25">
      <c r="A51" s="9"/>
      <c r="B51" s="18" t="str">
        <f>IF(C35&gt;1,"odpovědná osoba:"," ")</f>
        <v xml:space="preserve"> </v>
      </c>
      <c r="C51" s="14" t="str">
        <f t="shared" si="1"/>
        <v xml:space="preserve"> </v>
      </c>
      <c r="D51" s="10"/>
    </row>
    <row r="52" spans="1:4" x14ac:dyDescent="0.25">
      <c r="A52" s="9"/>
      <c r="B52" s="18" t="str">
        <f>IF(C35&gt;1,"e-mail:"," ")</f>
        <v xml:space="preserve"> </v>
      </c>
      <c r="C52" s="14" t="str">
        <f t="shared" si="1"/>
        <v xml:space="preserve"> </v>
      </c>
      <c r="D52" s="10"/>
    </row>
    <row r="53" spans="1:4" x14ac:dyDescent="0.25">
      <c r="A53" s="9"/>
      <c r="B53" s="18" t="str">
        <f>IF(C35&gt;1,"telefon:"," ")</f>
        <v xml:space="preserve"> </v>
      </c>
      <c r="C53" s="14" t="str">
        <f t="shared" si="1"/>
        <v xml:space="preserve"> </v>
      </c>
      <c r="D53" s="10"/>
    </row>
    <row r="54" spans="1:4" x14ac:dyDescent="0.25">
      <c r="A54" s="9"/>
      <c r="B54" s="18" t="str">
        <f>IF(C35&gt;1,"Smlouva o zpracování OÚ:"," ")</f>
        <v xml:space="preserve"> </v>
      </c>
      <c r="C54" s="14" t="s">
        <v>25</v>
      </c>
      <c r="D54" s="10"/>
    </row>
    <row r="55" spans="1:4" x14ac:dyDescent="0.25">
      <c r="A55" s="9"/>
      <c r="B55" s="18" t="str">
        <f>IF(AND(C35&gt;1,C54=Data!C5),"Právní předpis:"," ")</f>
        <v xml:space="preserve"> </v>
      </c>
      <c r="C55" s="14" t="str">
        <f>IF(B55=" "," ","")</f>
        <v xml:space="preserve"> </v>
      </c>
      <c r="D55" s="10"/>
    </row>
    <row r="56" spans="1:4" ht="6.75" customHeight="1" x14ac:dyDescent="0.25">
      <c r="B56" s="19"/>
      <c r="C56" s="12">
        <v>3</v>
      </c>
    </row>
    <row r="57" spans="1:4" x14ac:dyDescent="0.25">
      <c r="B57" s="18" t="str">
        <f>IF(C35&gt;2,"ZPRACOVATEL 3"," ")</f>
        <v xml:space="preserve"> </v>
      </c>
      <c r="C57" s="12"/>
    </row>
    <row r="58" spans="1:4" x14ac:dyDescent="0.25">
      <c r="A58" s="9"/>
      <c r="B58" s="18" t="str">
        <f>IF(C35&gt;2,"Firma (název) zpracovatele:"," ")</f>
        <v xml:space="preserve"> </v>
      </c>
      <c r="C58" s="14" t="str">
        <f t="shared" ref="C58:C63" si="2">IF(B58=" "," ","")</f>
        <v xml:space="preserve"> </v>
      </c>
      <c r="D58" s="10"/>
    </row>
    <row r="59" spans="1:4" x14ac:dyDescent="0.25">
      <c r="A59" s="9"/>
      <c r="B59" s="18" t="str">
        <f>IF(C35&gt;2,"se sídlem:"," ")</f>
        <v xml:space="preserve"> </v>
      </c>
      <c r="C59" s="14" t="str">
        <f t="shared" si="2"/>
        <v xml:space="preserve"> </v>
      </c>
      <c r="D59" s="10"/>
    </row>
    <row r="60" spans="1:4" x14ac:dyDescent="0.25">
      <c r="A60" s="9"/>
      <c r="B60" s="18" t="str">
        <f>IF(C35&gt;2,"IČ:"," ")</f>
        <v xml:space="preserve"> </v>
      </c>
      <c r="C60" s="14" t="str">
        <f t="shared" si="2"/>
        <v xml:space="preserve"> </v>
      </c>
      <c r="D60" s="10"/>
    </row>
    <row r="61" spans="1:4" x14ac:dyDescent="0.25">
      <c r="A61" s="9"/>
      <c r="B61" s="18" t="str">
        <f>IF(C35&gt;2,"odpovědná osoba:"," ")</f>
        <v xml:space="preserve"> </v>
      </c>
      <c r="C61" s="14" t="str">
        <f t="shared" si="2"/>
        <v xml:space="preserve"> </v>
      </c>
      <c r="D61" s="10"/>
    </row>
    <row r="62" spans="1:4" x14ac:dyDescent="0.25">
      <c r="A62" s="9"/>
      <c r="B62" s="18" t="str">
        <f>IF(C35&gt;2,"e-mail:"," ")</f>
        <v xml:space="preserve"> </v>
      </c>
      <c r="C62" s="14" t="str">
        <f t="shared" si="2"/>
        <v xml:space="preserve"> </v>
      </c>
      <c r="D62" s="10"/>
    </row>
    <row r="63" spans="1:4" x14ac:dyDescent="0.25">
      <c r="A63" s="9"/>
      <c r="B63" s="18" t="str">
        <f>IF(C35&gt;2,"telefon:"," ")</f>
        <v xml:space="preserve"> </v>
      </c>
      <c r="C63" s="14" t="str">
        <f t="shared" si="2"/>
        <v xml:space="preserve"> </v>
      </c>
      <c r="D63" s="10"/>
    </row>
    <row r="64" spans="1:4" x14ac:dyDescent="0.25">
      <c r="A64" s="9"/>
      <c r="B64" s="18" t="str">
        <f>IF(C35&gt;2,"Smlouva o zpracování OÚ:"," ")</f>
        <v xml:space="preserve"> </v>
      </c>
      <c r="C64" s="14" t="s">
        <v>25</v>
      </c>
      <c r="D64" s="10"/>
    </row>
    <row r="65" spans="1:4" x14ac:dyDescent="0.25">
      <c r="A65" s="9"/>
      <c r="B65" s="18" t="str">
        <f>IF(AND(C35&gt;2,C64=Data!C5),"Právní předpis:"," ")</f>
        <v xml:space="preserve"> </v>
      </c>
      <c r="C65" s="14" t="str">
        <f>IF(B65=" "," ","")</f>
        <v xml:space="preserve"> </v>
      </c>
      <c r="D65" s="10"/>
    </row>
    <row r="66" spans="1:4" ht="6.75" customHeight="1" x14ac:dyDescent="0.25">
      <c r="B66" s="19"/>
      <c r="C66" s="12">
        <v>3</v>
      </c>
    </row>
    <row r="67" spans="1:4" x14ac:dyDescent="0.25">
      <c r="B67" s="18" t="str">
        <f>IF(C35&gt;3,"ZPRACOVATEL 4"," ")</f>
        <v xml:space="preserve"> </v>
      </c>
      <c r="C67" s="12"/>
    </row>
    <row r="68" spans="1:4" x14ac:dyDescent="0.25">
      <c r="A68" s="9"/>
      <c r="B68" s="18" t="str">
        <f>IF(C35&gt;3,"Firma (název) zpracovatele:"," ")</f>
        <v xml:space="preserve"> </v>
      </c>
      <c r="C68" s="14" t="str">
        <f t="shared" ref="C68:C73" si="3">IF(B68=" "," ","")</f>
        <v xml:space="preserve"> </v>
      </c>
      <c r="D68" s="10"/>
    </row>
    <row r="69" spans="1:4" x14ac:dyDescent="0.25">
      <c r="A69" s="9"/>
      <c r="B69" s="18" t="str">
        <f>IF(C35&gt;3,"se sídlem:"," ")</f>
        <v xml:space="preserve"> </v>
      </c>
      <c r="C69" s="14" t="str">
        <f t="shared" si="3"/>
        <v xml:space="preserve"> </v>
      </c>
      <c r="D69" s="10"/>
    </row>
    <row r="70" spans="1:4" x14ac:dyDescent="0.25">
      <c r="A70" s="9"/>
      <c r="B70" s="18" t="str">
        <f>IF(C35&gt;3,"IČ:"," ")</f>
        <v xml:space="preserve"> </v>
      </c>
      <c r="C70" s="14" t="str">
        <f t="shared" si="3"/>
        <v xml:space="preserve"> </v>
      </c>
      <c r="D70" s="10"/>
    </row>
    <row r="71" spans="1:4" x14ac:dyDescent="0.25">
      <c r="A71" s="9"/>
      <c r="B71" s="18" t="str">
        <f>IF(C35&gt;3,"odpovědná osoba:"," ")</f>
        <v xml:space="preserve"> </v>
      </c>
      <c r="C71" s="14" t="str">
        <f t="shared" si="3"/>
        <v xml:space="preserve"> </v>
      </c>
      <c r="D71" s="10"/>
    </row>
    <row r="72" spans="1:4" x14ac:dyDescent="0.25">
      <c r="A72" s="9"/>
      <c r="B72" s="18" t="str">
        <f>IF(C35&gt;3,"e-mail:"," ")</f>
        <v xml:space="preserve"> </v>
      </c>
      <c r="C72" s="14" t="str">
        <f t="shared" si="3"/>
        <v xml:space="preserve"> </v>
      </c>
      <c r="D72" s="10"/>
    </row>
    <row r="73" spans="1:4" x14ac:dyDescent="0.25">
      <c r="A73" s="9"/>
      <c r="B73" s="18" t="str">
        <f>IF(C35&gt;3,"telefon:"," ")</f>
        <v xml:space="preserve"> </v>
      </c>
      <c r="C73" s="14" t="str">
        <f t="shared" si="3"/>
        <v xml:space="preserve"> </v>
      </c>
      <c r="D73" s="10"/>
    </row>
    <row r="74" spans="1:4" x14ac:dyDescent="0.25">
      <c r="A74" s="9"/>
      <c r="B74" s="18" t="str">
        <f>IF(C35&gt;3,"Smlouva o zpracování OÚ:"," ")</f>
        <v xml:space="preserve"> </v>
      </c>
      <c r="C74" s="14" t="s">
        <v>25</v>
      </c>
      <c r="D74" s="10"/>
    </row>
    <row r="75" spans="1:4" x14ac:dyDescent="0.25">
      <c r="A75" s="9"/>
      <c r="B75" s="18" t="str">
        <f>IF(AND(C35&gt;3,C74=Data!C35),"Právní předpis:"," ")</f>
        <v xml:space="preserve"> </v>
      </c>
      <c r="C75" s="14" t="str">
        <f>IF(B75=" "," ","")</f>
        <v xml:space="preserve"> </v>
      </c>
      <c r="D75" s="10"/>
    </row>
    <row r="76" spans="1:4" ht="6.75" customHeight="1" x14ac:dyDescent="0.25">
      <c r="B76" s="19"/>
      <c r="C76" s="12">
        <v>3</v>
      </c>
    </row>
    <row r="77" spans="1:4" x14ac:dyDescent="0.25">
      <c r="B77" s="18" t="str">
        <f>IF(C35&gt;4,"ZPRACOVATEL 5"," ")</f>
        <v xml:space="preserve"> </v>
      </c>
      <c r="C77" s="12"/>
    </row>
    <row r="78" spans="1:4" x14ac:dyDescent="0.25">
      <c r="A78" s="9"/>
      <c r="B78" s="18" t="str">
        <f>IF(C35&gt;4,"Firma (název) zpracovatele:"," ")</f>
        <v xml:space="preserve"> </v>
      </c>
      <c r="C78" s="14" t="str">
        <f t="shared" ref="C78:C83" si="4">IF(B78=" "," ","")</f>
        <v xml:space="preserve"> </v>
      </c>
      <c r="D78" s="10"/>
    </row>
    <row r="79" spans="1:4" x14ac:dyDescent="0.25">
      <c r="A79" s="9"/>
      <c r="B79" s="18" t="str">
        <f>IF(C35&gt;4,"se sídlem:"," ")</f>
        <v xml:space="preserve"> </v>
      </c>
      <c r="C79" s="14" t="str">
        <f t="shared" si="4"/>
        <v xml:space="preserve"> </v>
      </c>
      <c r="D79" s="10"/>
    </row>
    <row r="80" spans="1:4" x14ac:dyDescent="0.25">
      <c r="A80" s="9"/>
      <c r="B80" s="18" t="str">
        <f>IF(C35&gt;4,"IČ:"," ")</f>
        <v xml:space="preserve"> </v>
      </c>
      <c r="C80" s="14" t="str">
        <f t="shared" si="4"/>
        <v xml:space="preserve"> </v>
      </c>
      <c r="D80" s="10"/>
    </row>
    <row r="81" spans="1:4" x14ac:dyDescent="0.25">
      <c r="A81" s="9"/>
      <c r="B81" s="18" t="str">
        <f>IF(C35&gt;4,"odpovědná osoba:"," ")</f>
        <v xml:space="preserve"> </v>
      </c>
      <c r="C81" s="14" t="str">
        <f t="shared" si="4"/>
        <v xml:space="preserve"> </v>
      </c>
      <c r="D81" s="10"/>
    </row>
    <row r="82" spans="1:4" x14ac:dyDescent="0.25">
      <c r="A82" s="9"/>
      <c r="B82" s="18" t="str">
        <f>IF(C35&gt;4,"e-mail:"," ")</f>
        <v xml:space="preserve"> </v>
      </c>
      <c r="C82" s="14" t="str">
        <f t="shared" si="4"/>
        <v xml:space="preserve"> </v>
      </c>
      <c r="D82" s="10"/>
    </row>
    <row r="83" spans="1:4" x14ac:dyDescent="0.25">
      <c r="A83" s="9"/>
      <c r="B83" s="18" t="str">
        <f>IF(C35&gt;4,"telefon:"," ")</f>
        <v xml:space="preserve"> </v>
      </c>
      <c r="C83" s="14" t="str">
        <f t="shared" si="4"/>
        <v xml:space="preserve"> </v>
      </c>
      <c r="D83" s="10"/>
    </row>
    <row r="84" spans="1:4" x14ac:dyDescent="0.25">
      <c r="A84" s="9"/>
      <c r="B84" s="18" t="str">
        <f>IF(C35&gt;4,"Smlouva o zpracování OÚ:"," ")</f>
        <v xml:space="preserve"> </v>
      </c>
      <c r="C84" s="14" t="s">
        <v>25</v>
      </c>
      <c r="D84" s="10"/>
    </row>
    <row r="85" spans="1:4" x14ac:dyDescent="0.25">
      <c r="A85" s="9"/>
      <c r="B85" s="18" t="str">
        <f>IF(AND(C35&gt;4,C84=Data!C45),"Právní předpis:"," ")</f>
        <v xml:space="preserve"> </v>
      </c>
      <c r="C85" s="14" t="str">
        <f>IF(B85=" "," ","")</f>
        <v xml:space="preserve"> </v>
      </c>
      <c r="D85" s="10"/>
    </row>
  </sheetData>
  <conditionalFormatting sqref="B38">
    <cfRule type="cellIs" dxfId="83" priority="84" operator="equal">
      <formula>" "</formula>
    </cfRule>
  </conditionalFormatting>
  <conditionalFormatting sqref="B40:C45 B39">
    <cfRule type="cellIs" dxfId="82" priority="83" operator="equal">
      <formula>" "</formula>
    </cfRule>
  </conditionalFormatting>
  <conditionalFormatting sqref="B35">
    <cfRule type="cellIs" dxfId="81" priority="82" operator="equal">
      <formula>" "</formula>
    </cfRule>
  </conditionalFormatting>
  <conditionalFormatting sqref="B37">
    <cfRule type="cellIs" dxfId="80" priority="81" operator="equal">
      <formula>" "</formula>
    </cfRule>
  </conditionalFormatting>
  <conditionalFormatting sqref="C40:C45">
    <cfRule type="cellIs" dxfId="79" priority="75" operator="equal">
      <formula>" "</formula>
    </cfRule>
    <cfRule type="cellIs" dxfId="78" priority="80" operator="equal">
      <formula>" "</formula>
    </cfRule>
  </conditionalFormatting>
  <conditionalFormatting sqref="C40">
    <cfRule type="cellIs" dxfId="77" priority="79" operator="equal">
      <formula>" "</formula>
    </cfRule>
  </conditionalFormatting>
  <conditionalFormatting sqref="C41">
    <cfRule type="cellIs" dxfId="76" priority="78" operator="equal">
      <formula>" "</formula>
    </cfRule>
  </conditionalFormatting>
  <conditionalFormatting sqref="C42">
    <cfRule type="cellIs" dxfId="75" priority="77" operator="equal">
      <formula>" "</formula>
    </cfRule>
  </conditionalFormatting>
  <conditionalFormatting sqref="C43">
    <cfRule type="cellIs" dxfId="74" priority="76" operator="equal">
      <formula>" "</formula>
    </cfRule>
  </conditionalFormatting>
  <conditionalFormatting sqref="C35">
    <cfRule type="expression" dxfId="73" priority="74">
      <formula>$B$35="Počet zpracovatelů:"</formula>
    </cfRule>
  </conditionalFormatting>
  <conditionalFormatting sqref="C44">
    <cfRule type="expression" dxfId="72" priority="73">
      <formula>$B$44="Smlouva o zpracování OÚ:"</formula>
    </cfRule>
  </conditionalFormatting>
  <conditionalFormatting sqref="B48:C48">
    <cfRule type="cellIs" dxfId="71" priority="72" operator="equal">
      <formula>" "</formula>
    </cfRule>
  </conditionalFormatting>
  <conditionalFormatting sqref="B49:C53 B55:C55 B54">
    <cfRule type="cellIs" dxfId="70" priority="71" operator="equal">
      <formula>" "</formula>
    </cfRule>
  </conditionalFormatting>
  <conditionalFormatting sqref="B47">
    <cfRule type="cellIs" dxfId="69" priority="70" operator="equal">
      <formula>" "</formula>
    </cfRule>
  </conditionalFormatting>
  <conditionalFormatting sqref="C48:C53 C55">
    <cfRule type="cellIs" dxfId="68" priority="63" operator="equal">
      <formula>" "</formula>
    </cfRule>
    <cfRule type="cellIs" dxfId="67" priority="69" operator="equal">
      <formula>" "</formula>
    </cfRule>
  </conditionalFormatting>
  <conditionalFormatting sqref="C49">
    <cfRule type="cellIs" dxfId="66" priority="68" operator="equal">
      <formula>" "</formula>
    </cfRule>
  </conditionalFormatting>
  <conditionalFormatting sqref="C50">
    <cfRule type="cellIs" dxfId="65" priority="67" operator="equal">
      <formula>" "</formula>
    </cfRule>
  </conditionalFormatting>
  <conditionalFormatting sqref="C51">
    <cfRule type="cellIs" dxfId="64" priority="66" operator="equal">
      <formula>" "</formula>
    </cfRule>
  </conditionalFormatting>
  <conditionalFormatting sqref="C52">
    <cfRule type="cellIs" dxfId="63" priority="65" operator="equal">
      <formula>" "</formula>
    </cfRule>
  </conditionalFormatting>
  <conditionalFormatting sqref="C53">
    <cfRule type="cellIs" dxfId="62" priority="64" operator="equal">
      <formula>" "</formula>
    </cfRule>
  </conditionalFormatting>
  <conditionalFormatting sqref="B58:C58">
    <cfRule type="cellIs" dxfId="61" priority="62" operator="equal">
      <formula>" "</formula>
    </cfRule>
  </conditionalFormatting>
  <conditionalFormatting sqref="B59:C65">
    <cfRule type="cellIs" dxfId="60" priority="61" operator="equal">
      <formula>" "</formula>
    </cfRule>
  </conditionalFormatting>
  <conditionalFormatting sqref="B57">
    <cfRule type="cellIs" dxfId="59" priority="60" operator="equal">
      <formula>" "</formula>
    </cfRule>
  </conditionalFormatting>
  <conditionalFormatting sqref="C58:C65">
    <cfRule type="cellIs" dxfId="58" priority="53" operator="equal">
      <formula>" "</formula>
    </cfRule>
    <cfRule type="cellIs" dxfId="57" priority="59" operator="equal">
      <formula>" "</formula>
    </cfRule>
  </conditionalFormatting>
  <conditionalFormatting sqref="C59">
    <cfRule type="cellIs" dxfId="56" priority="58" operator="equal">
      <formula>" "</formula>
    </cfRule>
  </conditionalFormatting>
  <conditionalFormatting sqref="C60">
    <cfRule type="cellIs" dxfId="55" priority="57" operator="equal">
      <formula>" "</formula>
    </cfRule>
  </conditionalFormatting>
  <conditionalFormatting sqref="C61">
    <cfRule type="cellIs" dxfId="54" priority="56" operator="equal">
      <formula>" "</formula>
    </cfRule>
  </conditionalFormatting>
  <conditionalFormatting sqref="C62">
    <cfRule type="cellIs" dxfId="53" priority="55" operator="equal">
      <formula>" "</formula>
    </cfRule>
  </conditionalFormatting>
  <conditionalFormatting sqref="C63">
    <cfRule type="cellIs" dxfId="52" priority="54" operator="equal">
      <formula>" "</formula>
    </cfRule>
  </conditionalFormatting>
  <conditionalFormatting sqref="C64">
    <cfRule type="expression" dxfId="51" priority="52">
      <formula>$B$64="Smlouva o zpracování OÚ:"</formula>
    </cfRule>
  </conditionalFormatting>
  <conditionalFormatting sqref="B68:C68">
    <cfRule type="cellIs" dxfId="50" priority="51" operator="equal">
      <formula>" "</formula>
    </cfRule>
  </conditionalFormatting>
  <conditionalFormatting sqref="B69:C75">
    <cfRule type="cellIs" dxfId="49" priority="50" operator="equal">
      <formula>" "</formula>
    </cfRule>
  </conditionalFormatting>
  <conditionalFormatting sqref="B67">
    <cfRule type="cellIs" dxfId="48" priority="49" operator="equal">
      <formula>" "</formula>
    </cfRule>
  </conditionalFormatting>
  <conditionalFormatting sqref="C68:C75">
    <cfRule type="cellIs" dxfId="47" priority="42" operator="equal">
      <formula>" "</formula>
    </cfRule>
    <cfRule type="cellIs" dxfId="46" priority="48" operator="equal">
      <formula>" "</formula>
    </cfRule>
  </conditionalFormatting>
  <conditionalFormatting sqref="C69">
    <cfRule type="cellIs" dxfId="45" priority="47" operator="equal">
      <formula>" "</formula>
    </cfRule>
  </conditionalFormatting>
  <conditionalFormatting sqref="C70">
    <cfRule type="cellIs" dxfId="44" priority="46" operator="equal">
      <formula>" "</formula>
    </cfRule>
  </conditionalFormatting>
  <conditionalFormatting sqref="C71">
    <cfRule type="cellIs" dxfId="43" priority="45" operator="equal">
      <formula>" "</formula>
    </cfRule>
  </conditionalFormatting>
  <conditionalFormatting sqref="C72">
    <cfRule type="cellIs" dxfId="42" priority="44" operator="equal">
      <formula>" "</formula>
    </cfRule>
  </conditionalFormatting>
  <conditionalFormatting sqref="C73">
    <cfRule type="cellIs" dxfId="41" priority="43" operator="equal">
      <formula>" "</formula>
    </cfRule>
  </conditionalFormatting>
  <conditionalFormatting sqref="C74">
    <cfRule type="expression" dxfId="40" priority="41">
      <formula>$B$74="Smlouva o zpracování OÚ:"</formula>
    </cfRule>
  </conditionalFormatting>
  <conditionalFormatting sqref="B78:C78">
    <cfRule type="cellIs" dxfId="39" priority="40" operator="equal">
      <formula>" "</formula>
    </cfRule>
  </conditionalFormatting>
  <conditionalFormatting sqref="B79:C85">
    <cfRule type="cellIs" dxfId="38" priority="39" operator="equal">
      <formula>" "</formula>
    </cfRule>
  </conditionalFormatting>
  <conditionalFormatting sqref="B77">
    <cfRule type="cellIs" dxfId="37" priority="38" operator="equal">
      <formula>" "</formula>
    </cfRule>
  </conditionalFormatting>
  <conditionalFormatting sqref="C78:C85">
    <cfRule type="cellIs" dxfId="36" priority="31" operator="equal">
      <formula>" "</formula>
    </cfRule>
    <cfRule type="cellIs" dxfId="35" priority="37" operator="equal">
      <formula>" "</formula>
    </cfRule>
  </conditionalFormatting>
  <conditionalFormatting sqref="C79">
    <cfRule type="cellIs" dxfId="34" priority="36" operator="equal">
      <formula>" "</formula>
    </cfRule>
  </conditionalFormatting>
  <conditionalFormatting sqref="C80">
    <cfRule type="cellIs" dxfId="33" priority="35" operator="equal">
      <formula>" "</formula>
    </cfRule>
  </conditionalFormatting>
  <conditionalFormatting sqref="C81">
    <cfRule type="cellIs" dxfId="32" priority="34" operator="equal">
      <formula>" "</formula>
    </cfRule>
  </conditionalFormatting>
  <conditionalFormatting sqref="C82">
    <cfRule type="cellIs" dxfId="31" priority="33" operator="equal">
      <formula>" "</formula>
    </cfRule>
  </conditionalFormatting>
  <conditionalFormatting sqref="C83">
    <cfRule type="cellIs" dxfId="30" priority="32" operator="equal">
      <formula>" "</formula>
    </cfRule>
  </conditionalFormatting>
  <conditionalFormatting sqref="C84">
    <cfRule type="expression" dxfId="29" priority="30">
      <formula>$B$84="Smlouva o zpracování OÚ:"</formula>
    </cfRule>
  </conditionalFormatting>
  <conditionalFormatting sqref="C54">
    <cfRule type="cellIs" dxfId="28" priority="29" operator="equal">
      <formula>" "</formula>
    </cfRule>
  </conditionalFormatting>
  <conditionalFormatting sqref="C54">
    <cfRule type="cellIs" dxfId="27" priority="27" operator="equal">
      <formula>" "</formula>
    </cfRule>
    <cfRule type="cellIs" dxfId="26" priority="28" operator="equal">
      <formula>" "</formula>
    </cfRule>
  </conditionalFormatting>
  <conditionalFormatting sqref="C54">
    <cfRule type="expression" dxfId="25" priority="26">
      <formula>$B$54="Smlouva o zpracování OÚ:"</formula>
    </cfRule>
  </conditionalFormatting>
  <conditionalFormatting sqref="C38">
    <cfRule type="cellIs" dxfId="24" priority="25" operator="equal">
      <formula>" "</formula>
    </cfRule>
  </conditionalFormatting>
  <conditionalFormatting sqref="C39">
    <cfRule type="cellIs" dxfId="23" priority="24" operator="equal">
      <formula>" "</formula>
    </cfRule>
  </conditionalFormatting>
  <conditionalFormatting sqref="C38:C39">
    <cfRule type="cellIs" dxfId="22" priority="21" operator="equal">
      <formula>" "</formula>
    </cfRule>
    <cfRule type="cellIs" dxfId="21" priority="23" operator="equal">
      <formula>" "</formula>
    </cfRule>
  </conditionalFormatting>
  <conditionalFormatting sqref="C39">
    <cfRule type="cellIs" dxfId="20" priority="22" operator="equal">
      <formula>" "</formula>
    </cfRule>
  </conditionalFormatting>
  <conditionalFormatting sqref="C20">
    <cfRule type="expression" dxfId="19" priority="20">
      <formula>$B$20="      - jejich druh:"</formula>
    </cfRule>
  </conditionalFormatting>
  <conditionalFormatting sqref="C21">
    <cfRule type="expression" dxfId="18" priority="19">
      <formula>$B$20="      - jejich druh:"</formula>
    </cfRule>
  </conditionalFormatting>
  <conditionalFormatting sqref="C32">
    <cfRule type="cellIs" dxfId="17" priority="17" operator="equal">
      <formula>"NEVÍM"</formula>
    </cfRule>
    <cfRule type="cellIs" dxfId="16" priority="18" operator="equal">
      <formula>"ANO"</formula>
    </cfRule>
  </conditionalFormatting>
  <conditionalFormatting sqref="C31">
    <cfRule type="expression" dxfId="15" priority="14">
      <formula>$C$30="NE"</formula>
    </cfRule>
  </conditionalFormatting>
  <conditionalFormatting sqref="B31">
    <cfRule type="expression" dxfId="14" priority="13">
      <formula>$C$30="NE"</formula>
    </cfRule>
  </conditionalFormatting>
  <conditionalFormatting sqref="C19">
    <cfRule type="cellIs" dxfId="13" priority="12" operator="equal">
      <formula>"NEVÍM"</formula>
    </cfRule>
  </conditionalFormatting>
  <conditionalFormatting sqref="C22">
    <cfRule type="cellIs" dxfId="12" priority="6" operator="equal">
      <formula>"NEVÍM"</formula>
    </cfRule>
    <cfRule type="cellIs" dxfId="11" priority="7" operator="equal">
      <formula>"ANO"</formula>
    </cfRule>
  </conditionalFormatting>
  <conditionalFormatting sqref="C29">
    <cfRule type="cellIs" dxfId="10" priority="4" operator="equal">
      <formula>"NEVÍM"</formula>
    </cfRule>
    <cfRule type="cellIs" dxfId="9" priority="5" operator="equal">
      <formula>"ANO"</formula>
    </cfRule>
  </conditionalFormatting>
  <dataValidations count="1">
    <dataValidation type="whole" allowBlank="1" showInputMessage="1" showErrorMessage="1" sqref="C46:C47 C56:C57 C66:C67 C76:C77 C35:C37">
      <formula1>1</formula1>
      <formula2>5</formula2>
    </dataValidation>
  </dataValidations>
  <hyperlinks>
    <hyperlink ref="C7" r:id="rId1"/>
  </hyperlinks>
  <pageMargins left="0.7" right="0.7" top="0.78740157499999996" bottom="0.78740157499999996" header="0.3" footer="0.3"/>
  <pageSetup paperSize="9" orientation="landscape" horizontalDpi="0" verticalDpi="0" r:id="rId2"/>
  <legacyDrawing r:id="rId3"/>
  <extLst>
    <ext xmlns:x14="http://schemas.microsoft.com/office/spreadsheetml/2009/9/main" uri="{78C0D931-6437-407d-A8EE-F0AAD7539E65}">
      <x14:conditionalFormattings>
        <x14:conditionalFormatting xmlns:xm="http://schemas.microsoft.com/office/excel/2006/main">
          <x14:cfRule type="cellIs" priority="15" operator="equal" id="{73089116-D48D-447D-A843-34C9FDA10946}">
            <xm:f>Data!$B$3</xm:f>
            <x14:dxf>
              <fill>
                <patternFill>
                  <bgColor rgb="FFFF0000"/>
                </patternFill>
              </fill>
            </x14:dxf>
          </x14:cfRule>
          <x14:cfRule type="cellIs" priority="16" operator="equal" id="{36863CEA-DF44-4848-A73E-D22C5308096A}">
            <xm:f>Data!$B$2</xm:f>
            <x14:dxf>
              <fill>
                <patternFill>
                  <bgColor rgb="FFFF0000"/>
                </patternFill>
              </fill>
            </x14:dxf>
          </x14:cfRule>
          <xm:sqref>C31</xm:sqref>
        </x14:conditionalFormatting>
        <x14:conditionalFormatting xmlns:xm="http://schemas.microsoft.com/office/excel/2006/main">
          <x14:cfRule type="cellIs" priority="8" operator="equal" id="{88479894-F736-4EC7-8B23-48793491B212}">
            <xm:f>Data!$H$5</xm:f>
            <x14:dxf>
              <fill>
                <patternFill>
                  <bgColor rgb="FFFF0000"/>
                </patternFill>
              </fill>
            </x14:dxf>
          </x14:cfRule>
          <x14:cfRule type="cellIs" priority="9" operator="equal" id="{CD5004F0-FD69-4F40-8BBC-C126AC296F3E}">
            <xm:f>Data!$H$4</xm:f>
            <x14:dxf>
              <fill>
                <patternFill>
                  <bgColor rgb="FFFF0000"/>
                </patternFill>
              </fill>
            </x14:dxf>
          </x14:cfRule>
          <x14:cfRule type="cellIs" priority="10" operator="equal" id="{CC64DB5C-77CE-4ED8-8F33-1FF7B1A7190D}">
            <xm:f>Data!$H$3</xm:f>
            <x14:dxf>
              <fill>
                <patternFill>
                  <bgColor rgb="FFFF0000"/>
                </patternFill>
              </fill>
            </x14:dxf>
          </x14:cfRule>
          <x14:cfRule type="cellIs" priority="11" operator="equal" id="{29D203CC-583F-4FBD-AEA0-3D6D52BA1FB0}">
            <xm:f>Data!$H$2</xm:f>
            <x14:dxf>
              <fill>
                <patternFill>
                  <bgColor rgb="FFFF0000"/>
                </patternFill>
              </fill>
            </x14:dxf>
          </x14:cfRule>
          <xm:sqref>C16</xm:sqref>
        </x14:conditionalFormatting>
        <x14:conditionalFormatting xmlns:xm="http://schemas.microsoft.com/office/excel/2006/main">
          <x14:cfRule type="cellIs" priority="2" operator="equal" id="{9B649A81-DC68-4E0E-8A06-C5B7A749049F}">
            <xm:f>Data!$G$4</xm:f>
            <x14:dxf>
              <fill>
                <patternFill>
                  <bgColor rgb="FFFF0000"/>
                </patternFill>
              </fill>
            </x14:dxf>
          </x14:cfRule>
          <x14:cfRule type="cellIs" priority="3" operator="equal" id="{58ED03BB-6A9B-45E5-9FD7-2DC7C8636F10}">
            <xm:f>Data!$G$3</xm:f>
            <x14:dxf>
              <fill>
                <patternFill>
                  <bgColor rgb="FFFF0000"/>
                </patternFill>
              </fill>
            </x14:dxf>
          </x14:cfRule>
          <xm:sqref>C25</xm:sqref>
        </x14:conditionalFormatting>
        <x14:conditionalFormatting xmlns:xm="http://schemas.microsoft.com/office/excel/2006/main">
          <x14:cfRule type="cellIs" priority="1" operator="equal" id="{747B78CE-0468-4CC7-B37D-81CE25252D24}">
            <xm:f>Data!$B$3</xm:f>
            <x14:dxf>
              <fill>
                <patternFill>
                  <bgColor rgb="FFFF0000"/>
                </patternFill>
              </fill>
            </x14:dxf>
          </x14:cfRule>
          <xm:sqref>C30</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Data!$B$1:$B$3</xm:f>
          </x14:formula1>
          <xm:sqref>C19 C29:C34 C22</xm:sqref>
        </x14:dataValidation>
        <x14:dataValidation type="list" allowBlank="1" showInputMessage="1" showErrorMessage="1">
          <x14:formula1>
            <xm:f>Data!$C$1:$C$8</xm:f>
          </x14:formula1>
          <xm:sqref>C44 C54 C64 C74 C84</xm:sqref>
        </x14:dataValidation>
        <x14:dataValidation type="list" allowBlank="1" showInputMessage="1" showErrorMessage="1">
          <x14:formula1>
            <xm:f>Data!$E$1:$E$3</xm:f>
          </x14:formula1>
          <xm:sqref>C15</xm:sqref>
        </x14:dataValidation>
        <x14:dataValidation type="list" allowBlank="1" showInputMessage="1" showErrorMessage="1">
          <x14:formula1>
            <xm:f>Data!$G$1:$G$4</xm:f>
          </x14:formula1>
          <xm:sqref>C25</xm:sqref>
        </x14:dataValidation>
        <x14:dataValidation type="list" allowBlank="1" showInputMessage="1" showErrorMessage="1">
          <x14:formula1>
            <xm:f>Data!$H$1:$H$5</xm:f>
          </x14:formula1>
          <xm:sqref>C16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 </vt:lpstr>
      <vt:lpstr>Pokyny k vyplnění</vt:lpstr>
      <vt:lpstr>Úvod</vt:lpstr>
      <vt:lpstr>Vzor 1</vt:lpstr>
      <vt:lpstr>Vzor 2</vt:lpstr>
      <vt:lpstr>Kamerový systém</vt:lpstr>
      <vt:lpstr>Autorizace do veřejné wifi</vt:lpstr>
      <vt:lpstr>Intranet</vt:lpstr>
      <vt:lpstr>Odběr novinek na webu</vt:lpstr>
      <vt:lpstr>Přístup do LAN</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Jiří Kořínek</cp:lastModifiedBy>
  <cp:lastPrinted>2018-03-08T10:03:08Z</cp:lastPrinted>
  <dcterms:created xsi:type="dcterms:W3CDTF">2017-08-05T16:45:01Z</dcterms:created>
  <dcterms:modified xsi:type="dcterms:W3CDTF">2018-06-04T07:25:43Z</dcterms:modified>
</cp:coreProperties>
</file>