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ŽP\"/>
    </mc:Choice>
  </mc:AlternateContent>
  <bookViews>
    <workbookView xWindow="0" yWindow="0" windowWidth="25200" windowHeight="11385" activeTab="6"/>
  </bookViews>
  <sheets>
    <sheet name="114_1992" sheetId="9" r:id="rId1"/>
    <sheet name="99_2004" sheetId="11" r:id="rId2"/>
    <sheet name="334_1992" sheetId="12" r:id="rId3"/>
    <sheet name="289_1995" sheetId="13" r:id="rId4"/>
    <sheet name="449_2001" sheetId="14" r:id="rId5"/>
    <sheet name="201_2012" sheetId="15" r:id="rId6"/>
    <sheet name="185_2001" sheetId="16" r:id="rId7"/>
    <sheet name="250_2000" sheetId="17" r:id="rId8"/>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17" l="1"/>
  <c r="C85" i="17" s="1"/>
  <c r="B84" i="17"/>
  <c r="B83" i="17"/>
  <c r="C83" i="17" s="1"/>
  <c r="C82" i="17"/>
  <c r="B82" i="17"/>
  <c r="B81" i="17"/>
  <c r="C81" i="17" s="1"/>
  <c r="C80" i="17"/>
  <c r="B80" i="17"/>
  <c r="B79" i="17"/>
  <c r="C79" i="17" s="1"/>
  <c r="C78" i="17"/>
  <c r="B78" i="17"/>
  <c r="B77" i="17"/>
  <c r="B75" i="17"/>
  <c r="C75" i="17" s="1"/>
  <c r="B74" i="17"/>
  <c r="B73" i="17"/>
  <c r="C73" i="17" s="1"/>
  <c r="C72" i="17"/>
  <c r="B72" i="17"/>
  <c r="B71" i="17"/>
  <c r="C71" i="17" s="1"/>
  <c r="C70" i="17"/>
  <c r="B70" i="17"/>
  <c r="B69" i="17"/>
  <c r="C69" i="17" s="1"/>
  <c r="C68" i="17"/>
  <c r="B68" i="17"/>
  <c r="B67" i="17"/>
  <c r="B65" i="17"/>
  <c r="C65" i="17" s="1"/>
  <c r="B64" i="17"/>
  <c r="B63" i="17"/>
  <c r="C63" i="17" s="1"/>
  <c r="C62" i="17"/>
  <c r="B62" i="17"/>
  <c r="B61" i="17"/>
  <c r="C61" i="17" s="1"/>
  <c r="C60" i="17"/>
  <c r="B60" i="17"/>
  <c r="B59" i="17"/>
  <c r="C59" i="17" s="1"/>
  <c r="C58" i="17"/>
  <c r="B58" i="17"/>
  <c r="B57" i="17"/>
  <c r="B55" i="17"/>
  <c r="C55" i="17" s="1"/>
  <c r="B54" i="17"/>
  <c r="B53" i="17"/>
  <c r="C53" i="17" s="1"/>
  <c r="C52" i="17"/>
  <c r="B52" i="17"/>
  <c r="B51" i="17"/>
  <c r="C51" i="17" s="1"/>
  <c r="C50" i="17"/>
  <c r="B50" i="17"/>
  <c r="B49" i="17"/>
  <c r="C49" i="17" s="1"/>
  <c r="C48" i="17"/>
  <c r="B48" i="17"/>
  <c r="B47" i="17"/>
  <c r="B45" i="17"/>
  <c r="C45" i="17" s="1"/>
  <c r="B44" i="17"/>
  <c r="B43" i="17"/>
  <c r="C43" i="17" s="1"/>
  <c r="C42" i="17"/>
  <c r="B42" i="17"/>
  <c r="B41" i="17"/>
  <c r="C41" i="17" s="1"/>
  <c r="C40" i="17"/>
  <c r="B40" i="17"/>
  <c r="B39" i="17"/>
  <c r="C39" i="17" s="1"/>
  <c r="C38" i="17"/>
  <c r="B38" i="17"/>
  <c r="B37" i="17"/>
  <c r="B35" i="17"/>
  <c r="B21" i="17"/>
  <c r="B20" i="17"/>
  <c r="B85" i="16"/>
  <c r="C85" i="16" s="1"/>
  <c r="B84" i="16"/>
  <c r="B83" i="16"/>
  <c r="C83" i="16" s="1"/>
  <c r="C82" i="16"/>
  <c r="B82" i="16"/>
  <c r="B81" i="16"/>
  <c r="C81" i="16" s="1"/>
  <c r="C80" i="16"/>
  <c r="B80" i="16"/>
  <c r="B79" i="16"/>
  <c r="C79" i="16" s="1"/>
  <c r="C78" i="16"/>
  <c r="B78" i="16"/>
  <c r="B77" i="16"/>
  <c r="B75" i="16"/>
  <c r="C75" i="16" s="1"/>
  <c r="B74" i="16"/>
  <c r="C73" i="16"/>
  <c r="B73" i="16"/>
  <c r="B72" i="16"/>
  <c r="C72" i="16" s="1"/>
  <c r="C71" i="16"/>
  <c r="B71" i="16"/>
  <c r="B70" i="16"/>
  <c r="C70" i="16" s="1"/>
  <c r="C69" i="16"/>
  <c r="B69" i="16"/>
  <c r="B68" i="16"/>
  <c r="C68" i="16" s="1"/>
  <c r="B67" i="16"/>
  <c r="B65" i="16"/>
  <c r="C65" i="16" s="1"/>
  <c r="B64" i="16"/>
  <c r="C63" i="16"/>
  <c r="B63" i="16"/>
  <c r="B62" i="16"/>
  <c r="C62" i="16" s="1"/>
  <c r="C61" i="16"/>
  <c r="B61" i="16"/>
  <c r="B60" i="16"/>
  <c r="C60" i="16" s="1"/>
  <c r="C59" i="16"/>
  <c r="B59" i="16"/>
  <c r="B58" i="16"/>
  <c r="C58" i="16" s="1"/>
  <c r="B57" i="16"/>
  <c r="B55" i="16"/>
  <c r="C55" i="16" s="1"/>
  <c r="B54" i="16"/>
  <c r="B53" i="16"/>
  <c r="C53" i="16" s="1"/>
  <c r="C52" i="16"/>
  <c r="B52" i="16"/>
  <c r="B51" i="16"/>
  <c r="C51" i="16" s="1"/>
  <c r="C50" i="16"/>
  <c r="B50" i="16"/>
  <c r="B49" i="16"/>
  <c r="C49" i="16" s="1"/>
  <c r="C48" i="16"/>
  <c r="B48" i="16"/>
  <c r="B47" i="16"/>
  <c r="B45" i="16"/>
  <c r="C45" i="16" s="1"/>
  <c r="B44" i="16"/>
  <c r="B43" i="16"/>
  <c r="C43" i="16" s="1"/>
  <c r="C42" i="16"/>
  <c r="B42" i="16"/>
  <c r="B41" i="16"/>
  <c r="C41" i="16" s="1"/>
  <c r="C40" i="16"/>
  <c r="B40" i="16"/>
  <c r="B39" i="16"/>
  <c r="C39" i="16" s="1"/>
  <c r="C38" i="16"/>
  <c r="B38" i="16"/>
  <c r="B37" i="16"/>
  <c r="B35" i="16"/>
  <c r="B21" i="16"/>
  <c r="B20" i="16"/>
  <c r="B85" i="15"/>
  <c r="C85" i="15" s="1"/>
  <c r="B84" i="15"/>
  <c r="C83" i="15"/>
  <c r="B83" i="15"/>
  <c r="C82" i="15"/>
  <c r="B82" i="15"/>
  <c r="C81" i="15"/>
  <c r="B81" i="15"/>
  <c r="C80" i="15"/>
  <c r="B80" i="15"/>
  <c r="C79" i="15"/>
  <c r="B79" i="15"/>
  <c r="C78" i="15"/>
  <c r="B78" i="15"/>
  <c r="B77" i="15"/>
  <c r="B75" i="15"/>
  <c r="C75" i="15" s="1"/>
  <c r="B74" i="15"/>
  <c r="B73" i="15"/>
  <c r="C73" i="15" s="1"/>
  <c r="B72" i="15"/>
  <c r="C72" i="15" s="1"/>
  <c r="B71" i="15"/>
  <c r="C71" i="15" s="1"/>
  <c r="B70" i="15"/>
  <c r="C70" i="15" s="1"/>
  <c r="B69" i="15"/>
  <c r="C69" i="15" s="1"/>
  <c r="B68" i="15"/>
  <c r="C68" i="15" s="1"/>
  <c r="B67" i="15"/>
  <c r="B65" i="15"/>
  <c r="C65" i="15" s="1"/>
  <c r="B64" i="15"/>
  <c r="C63" i="15"/>
  <c r="B63" i="15"/>
  <c r="C62" i="15"/>
  <c r="B62" i="15"/>
  <c r="C61" i="15"/>
  <c r="B61" i="15"/>
  <c r="C60" i="15"/>
  <c r="B60" i="15"/>
  <c r="C59" i="15"/>
  <c r="B59" i="15"/>
  <c r="C58" i="15"/>
  <c r="B58" i="15"/>
  <c r="B57" i="15"/>
  <c r="B55" i="15"/>
  <c r="C55" i="15" s="1"/>
  <c r="B54" i="15"/>
  <c r="B53" i="15"/>
  <c r="C53" i="15" s="1"/>
  <c r="B52" i="15"/>
  <c r="C52" i="15" s="1"/>
  <c r="B51" i="15"/>
  <c r="C51" i="15" s="1"/>
  <c r="B50" i="15"/>
  <c r="C50" i="15" s="1"/>
  <c r="B49" i="15"/>
  <c r="C49" i="15" s="1"/>
  <c r="B48" i="15"/>
  <c r="C48" i="15" s="1"/>
  <c r="B47" i="15"/>
  <c r="B45" i="15"/>
  <c r="C45" i="15" s="1"/>
  <c r="B44" i="15"/>
  <c r="C43" i="15"/>
  <c r="B43" i="15"/>
  <c r="C42" i="15"/>
  <c r="B42" i="15"/>
  <c r="C41" i="15"/>
  <c r="B41" i="15"/>
  <c r="C40" i="15"/>
  <c r="B40" i="15"/>
  <c r="C39" i="15"/>
  <c r="B39" i="15"/>
  <c r="C38" i="15"/>
  <c r="B38" i="15"/>
  <c r="B37" i="15"/>
  <c r="B35" i="15"/>
  <c r="B21" i="15"/>
  <c r="B20" i="15"/>
  <c r="B85" i="14"/>
  <c r="C85" i="14" s="1"/>
  <c r="B84" i="14"/>
  <c r="B83" i="14"/>
  <c r="C83" i="14" s="1"/>
  <c r="C82" i="14"/>
  <c r="B82" i="14"/>
  <c r="B81" i="14"/>
  <c r="C81" i="14" s="1"/>
  <c r="C80" i="14"/>
  <c r="B80" i="14"/>
  <c r="B79" i="14"/>
  <c r="C79" i="14" s="1"/>
  <c r="C78" i="14"/>
  <c r="B78" i="14"/>
  <c r="B77" i="14"/>
  <c r="B75" i="14"/>
  <c r="C75" i="14" s="1"/>
  <c r="B74" i="14"/>
  <c r="C73" i="14"/>
  <c r="B73" i="14"/>
  <c r="B72" i="14"/>
  <c r="C72" i="14" s="1"/>
  <c r="C71" i="14"/>
  <c r="B71" i="14"/>
  <c r="B70" i="14"/>
  <c r="C70" i="14" s="1"/>
  <c r="C69" i="14"/>
  <c r="B69" i="14"/>
  <c r="B68" i="14"/>
  <c r="C68" i="14" s="1"/>
  <c r="B67" i="14"/>
  <c r="B65" i="14"/>
  <c r="C65" i="14" s="1"/>
  <c r="B64" i="14"/>
  <c r="C63" i="14"/>
  <c r="B63" i="14"/>
  <c r="B62" i="14"/>
  <c r="C62" i="14" s="1"/>
  <c r="C61" i="14"/>
  <c r="B61" i="14"/>
  <c r="B60" i="14"/>
  <c r="C60" i="14" s="1"/>
  <c r="C59" i="14"/>
  <c r="B59" i="14"/>
  <c r="B58" i="14"/>
  <c r="C58" i="14" s="1"/>
  <c r="B57" i="14"/>
  <c r="B55" i="14"/>
  <c r="C55" i="14" s="1"/>
  <c r="B54" i="14"/>
  <c r="B53" i="14"/>
  <c r="C53" i="14" s="1"/>
  <c r="C52" i="14"/>
  <c r="B52" i="14"/>
  <c r="B51" i="14"/>
  <c r="C51" i="14" s="1"/>
  <c r="C50" i="14"/>
  <c r="B50" i="14"/>
  <c r="B49" i="14"/>
  <c r="C49" i="14" s="1"/>
  <c r="C48" i="14"/>
  <c r="B48" i="14"/>
  <c r="B47" i="14"/>
  <c r="B45" i="14"/>
  <c r="C45" i="14" s="1"/>
  <c r="B44" i="14"/>
  <c r="B43" i="14"/>
  <c r="C43" i="14" s="1"/>
  <c r="C42" i="14"/>
  <c r="B42" i="14"/>
  <c r="B41" i="14"/>
  <c r="C41" i="14" s="1"/>
  <c r="C40" i="14"/>
  <c r="B40" i="14"/>
  <c r="B39" i="14"/>
  <c r="C39" i="14" s="1"/>
  <c r="C38" i="14"/>
  <c r="B38" i="14"/>
  <c r="B37" i="14"/>
  <c r="B35" i="14"/>
  <c r="B21" i="14"/>
  <c r="B20" i="14"/>
  <c r="B85" i="13"/>
  <c r="C85" i="13" s="1"/>
  <c r="B84" i="13"/>
  <c r="C83" i="13"/>
  <c r="B83" i="13"/>
  <c r="B82" i="13"/>
  <c r="C82" i="13" s="1"/>
  <c r="C81" i="13"/>
  <c r="B81" i="13"/>
  <c r="B80" i="13"/>
  <c r="C80" i="13" s="1"/>
  <c r="C79" i="13"/>
  <c r="B79" i="13"/>
  <c r="B78" i="13"/>
  <c r="C78" i="13" s="1"/>
  <c r="B77" i="13"/>
  <c r="B75" i="13"/>
  <c r="C75" i="13" s="1"/>
  <c r="B74" i="13"/>
  <c r="B73" i="13"/>
  <c r="C73" i="13" s="1"/>
  <c r="B72" i="13"/>
  <c r="C72" i="13" s="1"/>
  <c r="B71" i="13"/>
  <c r="C71" i="13" s="1"/>
  <c r="B70" i="13"/>
  <c r="C70" i="13" s="1"/>
  <c r="B69" i="13"/>
  <c r="C69" i="13" s="1"/>
  <c r="B68" i="13"/>
  <c r="C68" i="13" s="1"/>
  <c r="B67" i="13"/>
  <c r="B65" i="13"/>
  <c r="C65" i="13" s="1"/>
  <c r="B64" i="13"/>
  <c r="B63" i="13"/>
  <c r="C63" i="13" s="1"/>
  <c r="C62" i="13"/>
  <c r="B62" i="13"/>
  <c r="B61" i="13"/>
  <c r="C61" i="13" s="1"/>
  <c r="C60" i="13"/>
  <c r="B60" i="13"/>
  <c r="B59" i="13"/>
  <c r="C59" i="13" s="1"/>
  <c r="C58" i="13"/>
  <c r="B58" i="13"/>
  <c r="B57" i="13"/>
  <c r="B55" i="13"/>
  <c r="C55" i="13" s="1"/>
  <c r="B54" i="13"/>
  <c r="B53" i="13"/>
  <c r="C53" i="13" s="1"/>
  <c r="B52" i="13"/>
  <c r="C52" i="13" s="1"/>
  <c r="B51" i="13"/>
  <c r="C51" i="13" s="1"/>
  <c r="B50" i="13"/>
  <c r="C50" i="13" s="1"/>
  <c r="B49" i="13"/>
  <c r="C49" i="13" s="1"/>
  <c r="B48" i="13"/>
  <c r="C48" i="13" s="1"/>
  <c r="B47" i="13"/>
  <c r="B45" i="13"/>
  <c r="C45" i="13" s="1"/>
  <c r="B44" i="13"/>
  <c r="C43" i="13"/>
  <c r="B43" i="13"/>
  <c r="B42" i="13"/>
  <c r="C42" i="13" s="1"/>
  <c r="C41" i="13"/>
  <c r="B41" i="13"/>
  <c r="B40" i="13"/>
  <c r="C40" i="13" s="1"/>
  <c r="C39" i="13"/>
  <c r="B39" i="13"/>
  <c r="B38" i="13"/>
  <c r="C38" i="13" s="1"/>
  <c r="B37" i="13"/>
  <c r="B35" i="13"/>
  <c r="B21" i="13"/>
  <c r="B20" i="13"/>
  <c r="B85" i="12"/>
  <c r="C85" i="12" s="1"/>
  <c r="B84" i="12"/>
  <c r="C83" i="12"/>
  <c r="B83" i="12"/>
  <c r="B82" i="12"/>
  <c r="C82" i="12" s="1"/>
  <c r="C81" i="12"/>
  <c r="B81" i="12"/>
  <c r="B80" i="12"/>
  <c r="C80" i="12" s="1"/>
  <c r="C79" i="12"/>
  <c r="B79" i="12"/>
  <c r="B78" i="12"/>
  <c r="C78" i="12" s="1"/>
  <c r="B77" i="12"/>
  <c r="B75" i="12"/>
  <c r="C75" i="12" s="1"/>
  <c r="B74" i="12"/>
  <c r="C73" i="12"/>
  <c r="B73" i="12"/>
  <c r="B72" i="12"/>
  <c r="C72" i="12" s="1"/>
  <c r="C71" i="12"/>
  <c r="B71" i="12"/>
  <c r="B70" i="12"/>
  <c r="C70" i="12" s="1"/>
  <c r="C69" i="12"/>
  <c r="B69" i="12"/>
  <c r="B68" i="12"/>
  <c r="C68" i="12" s="1"/>
  <c r="B67" i="12"/>
  <c r="B65" i="12"/>
  <c r="C65" i="12" s="1"/>
  <c r="B64" i="12"/>
  <c r="C63" i="12"/>
  <c r="B63" i="12"/>
  <c r="B62" i="12"/>
  <c r="C62" i="12" s="1"/>
  <c r="C61" i="12"/>
  <c r="B61" i="12"/>
  <c r="B60" i="12"/>
  <c r="C60" i="12" s="1"/>
  <c r="C59" i="12"/>
  <c r="B59" i="12"/>
  <c r="B58" i="12"/>
  <c r="C58" i="12" s="1"/>
  <c r="B57" i="12"/>
  <c r="B55" i="12"/>
  <c r="C55" i="12" s="1"/>
  <c r="B54" i="12"/>
  <c r="C53" i="12"/>
  <c r="B53" i="12"/>
  <c r="B52" i="12"/>
  <c r="C52" i="12" s="1"/>
  <c r="C51" i="12"/>
  <c r="B51" i="12"/>
  <c r="B50" i="12"/>
  <c r="C50" i="12" s="1"/>
  <c r="C49" i="12"/>
  <c r="B49" i="12"/>
  <c r="B48" i="12"/>
  <c r="C48" i="12" s="1"/>
  <c r="B47" i="12"/>
  <c r="B45" i="12"/>
  <c r="C45" i="12" s="1"/>
  <c r="B44" i="12"/>
  <c r="C43" i="12"/>
  <c r="B43" i="12"/>
  <c r="B42" i="12"/>
  <c r="C42" i="12" s="1"/>
  <c r="C41" i="12"/>
  <c r="B41" i="12"/>
  <c r="B40" i="12"/>
  <c r="C40" i="12" s="1"/>
  <c r="C39" i="12"/>
  <c r="B39" i="12"/>
  <c r="B38" i="12"/>
  <c r="C38" i="12" s="1"/>
  <c r="B37" i="12"/>
  <c r="B35" i="12"/>
  <c r="B21" i="12"/>
  <c r="B20" i="12"/>
  <c r="B85" i="11"/>
  <c r="C85" i="11" s="1"/>
  <c r="B84" i="11"/>
  <c r="C83" i="11"/>
  <c r="B83" i="11"/>
  <c r="C82" i="11"/>
  <c r="B82" i="11"/>
  <c r="C81" i="11"/>
  <c r="B81" i="11"/>
  <c r="C80" i="11"/>
  <c r="B80" i="11"/>
  <c r="C79" i="11"/>
  <c r="B79" i="11"/>
  <c r="C78" i="11"/>
  <c r="B78" i="11"/>
  <c r="B77" i="11"/>
  <c r="B75" i="11"/>
  <c r="C75" i="11" s="1"/>
  <c r="B74" i="11"/>
  <c r="C73" i="11"/>
  <c r="B73" i="11"/>
  <c r="C72" i="11"/>
  <c r="B72" i="11"/>
  <c r="C71" i="11"/>
  <c r="B71" i="11"/>
  <c r="C70" i="11"/>
  <c r="B70" i="11"/>
  <c r="C69" i="11"/>
  <c r="B69" i="11"/>
  <c r="C68" i="11"/>
  <c r="B68" i="11"/>
  <c r="B67" i="11"/>
  <c r="B65" i="11"/>
  <c r="C65" i="11" s="1"/>
  <c r="B64" i="11"/>
  <c r="C63" i="11"/>
  <c r="B63" i="11"/>
  <c r="C62" i="11"/>
  <c r="B62" i="11"/>
  <c r="C61" i="11"/>
  <c r="B61" i="11"/>
  <c r="C60" i="11"/>
  <c r="B60" i="11"/>
  <c r="C59" i="11"/>
  <c r="B59" i="11"/>
  <c r="C58" i="11"/>
  <c r="B58" i="11"/>
  <c r="B57" i="11"/>
  <c r="B55" i="11"/>
  <c r="C55" i="11" s="1"/>
  <c r="B54" i="11"/>
  <c r="C53" i="11"/>
  <c r="B53" i="11"/>
  <c r="C52" i="11"/>
  <c r="B52" i="11"/>
  <c r="C51" i="11"/>
  <c r="B51" i="11"/>
  <c r="C50" i="11"/>
  <c r="B50" i="11"/>
  <c r="C49" i="11"/>
  <c r="B49" i="11"/>
  <c r="C48" i="11"/>
  <c r="B48" i="11"/>
  <c r="B47" i="11"/>
  <c r="B45" i="11"/>
  <c r="C45" i="11" s="1"/>
  <c r="B44" i="11"/>
  <c r="C43" i="11"/>
  <c r="B43" i="11"/>
  <c r="C42" i="11"/>
  <c r="B42" i="11"/>
  <c r="C41" i="11"/>
  <c r="B41" i="11"/>
  <c r="C40" i="11"/>
  <c r="B40" i="11"/>
  <c r="C39" i="11"/>
  <c r="B39" i="11"/>
  <c r="C38" i="11"/>
  <c r="B38" i="11"/>
  <c r="B37" i="11"/>
  <c r="B35" i="11"/>
  <c r="B21" i="11"/>
  <c r="B20" i="11"/>
  <c r="B85" i="9" l="1"/>
  <c r="C85" i="9" s="1"/>
  <c r="B84" i="9"/>
  <c r="B83" i="9"/>
  <c r="C83" i="9" s="1"/>
  <c r="C82" i="9"/>
  <c r="B82" i="9"/>
  <c r="B81" i="9"/>
  <c r="C81" i="9" s="1"/>
  <c r="C80" i="9"/>
  <c r="B80" i="9"/>
  <c r="B79" i="9"/>
  <c r="C79" i="9" s="1"/>
  <c r="C78" i="9"/>
  <c r="B78" i="9"/>
  <c r="B77" i="9"/>
  <c r="B75" i="9"/>
  <c r="C75" i="9" s="1"/>
  <c r="B74" i="9"/>
  <c r="B73" i="9"/>
  <c r="C73" i="9" s="1"/>
  <c r="C72" i="9"/>
  <c r="B72" i="9"/>
  <c r="B71" i="9"/>
  <c r="C71" i="9" s="1"/>
  <c r="C70" i="9"/>
  <c r="B70" i="9"/>
  <c r="B69" i="9"/>
  <c r="C69" i="9" s="1"/>
  <c r="C68" i="9"/>
  <c r="B68" i="9"/>
  <c r="B67" i="9"/>
  <c r="B65" i="9"/>
  <c r="C65" i="9" s="1"/>
  <c r="B64" i="9"/>
  <c r="B63" i="9"/>
  <c r="C63" i="9" s="1"/>
  <c r="C62" i="9"/>
  <c r="B62" i="9"/>
  <c r="B61" i="9"/>
  <c r="C61" i="9" s="1"/>
  <c r="C60" i="9"/>
  <c r="B60" i="9"/>
  <c r="B59" i="9"/>
  <c r="C59" i="9" s="1"/>
  <c r="C58" i="9"/>
  <c r="B58" i="9"/>
  <c r="B57" i="9"/>
  <c r="B55" i="9"/>
  <c r="C55" i="9" s="1"/>
  <c r="B54" i="9"/>
  <c r="B53" i="9"/>
  <c r="C53" i="9" s="1"/>
  <c r="C52" i="9"/>
  <c r="B52" i="9"/>
  <c r="B51" i="9"/>
  <c r="C51" i="9" s="1"/>
  <c r="C50" i="9"/>
  <c r="B50" i="9"/>
  <c r="B49" i="9"/>
  <c r="C49" i="9" s="1"/>
  <c r="C48" i="9"/>
  <c r="B48" i="9"/>
  <c r="B47" i="9"/>
  <c r="B45" i="9"/>
  <c r="C45" i="9" s="1"/>
  <c r="B44" i="9"/>
  <c r="B43" i="9"/>
  <c r="C43" i="9" s="1"/>
  <c r="C42" i="9"/>
  <c r="B42" i="9"/>
  <c r="B41" i="9"/>
  <c r="C41" i="9" s="1"/>
  <c r="C40" i="9"/>
  <c r="B40" i="9"/>
  <c r="B39" i="9"/>
  <c r="C39" i="9" s="1"/>
  <c r="C38" i="9"/>
  <c r="B38" i="9"/>
  <c r="B37" i="9"/>
  <c r="B35" i="9"/>
  <c r="B21" i="9"/>
  <c r="B20" i="9"/>
</calcChain>
</file>

<file path=xl/comments1.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6.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7.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8.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<sst xmlns="http://schemas.openxmlformats.org/spreadsheetml/2006/main" count="415" uniqueCount="105">
  <si>
    <t>Název zpracování:</t>
  </si>
  <si>
    <t>Organizační jednotka:</t>
  </si>
  <si>
    <t>Číslo organizační jednotky:</t>
  </si>
  <si>
    <t>Zpracovatel:</t>
  </si>
  <si>
    <t>Číslo zpracování:</t>
  </si>
  <si>
    <t xml:space="preserve"> </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</si>
  <si>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</si>
  <si>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</si>
  <si>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</si>
  <si>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</si>
  <si>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</si>
  <si>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</si>
  <si>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</si>
  <si>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</si>
  <si>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</si>
  <si>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 + neautomatizované (v listinné podobě)</t>
  </si>
  <si>
    <t>Zdroj OÚ:</t>
  </si>
  <si>
    <t>od subjektu údajů</t>
  </si>
  <si>
    <t>Oprávnění zaměstnanci:</t>
  </si>
  <si>
    <t>Příjemci OÚ:</t>
  </si>
  <si>
    <t>Společný správce:</t>
  </si>
  <si>
    <t xml:space="preserve">      - zákonnost zpracování:</t>
  </si>
  <si>
    <t>Účel zpracování:</t>
  </si>
  <si>
    <t>Kategorie subjektů údajů:</t>
  </si>
  <si>
    <t>Místa uložení osobních údajů:</t>
  </si>
  <si>
    <t>Profilování:</t>
  </si>
  <si>
    <t>Předávání do zahraničí:</t>
  </si>
  <si>
    <t>Přeshraniční zpracování:</t>
  </si>
  <si>
    <t>Doba uložení OÚ:</t>
  </si>
  <si>
    <t xml:space="preserve">      - důvod:</t>
  </si>
  <si>
    <t>Posouzení vlivu:</t>
  </si>
  <si>
    <t xml:space="preserve">      - provedení:</t>
  </si>
  <si>
    <t>správní řízení podle zákona č. 114/1992 Sb., o ochraně přírody a krajiny</t>
  </si>
  <si>
    <t>OŽP</t>
  </si>
  <si>
    <t>katerina.tomaskova@vysoke-myto.cz</t>
  </si>
  <si>
    <t>465466163</t>
  </si>
  <si>
    <t>titul, jméno, příjmení, datum narození, bydliště; pokud žadatel uvede na žádosti tel. číslo, e-mail. adresa</t>
  </si>
  <si>
    <t>právní povinnost</t>
  </si>
  <si>
    <t xml:space="preserve">spisový a skartační řád </t>
  </si>
  <si>
    <t>5 let</t>
  </si>
  <si>
    <t>účastníci správního řízení</t>
  </si>
  <si>
    <t>99_2004</t>
  </si>
  <si>
    <t>114_1992</t>
  </si>
  <si>
    <t>správní řízení podle zákona č. 99/2004 Sb., o rybníkářství</t>
  </si>
  <si>
    <t>správní řízení podle zákona č. 334/1992 Sb., o ochraně zemědělského půdního fondu</t>
  </si>
  <si>
    <t>334_1992</t>
  </si>
  <si>
    <t>titul, jméno, příjmení, datum narození, rodné číslo, bydliště; pokud žadatel uvede na žádosti tel. číslo, e-mail. adresa</t>
  </si>
  <si>
    <t>15 let</t>
  </si>
  <si>
    <t>289_1995</t>
  </si>
  <si>
    <t>správní řízení podle zákona č. 289/1995 Sb., o lesích</t>
  </si>
  <si>
    <t>jitka.jasanska@vysoke-myto.cz</t>
  </si>
  <si>
    <t>jana.janecka@vysoke-myto.cz</t>
  </si>
  <si>
    <t>465466164</t>
  </si>
  <si>
    <t>465466162</t>
  </si>
  <si>
    <t>správní řízení podle zákona č. 449/2001 Sb., o myslivosti</t>
  </si>
  <si>
    <t>449_2001</t>
  </si>
  <si>
    <t>správní řízení podle zákona č. 201/2012, o ochraně ovzduší</t>
  </si>
  <si>
    <t>201_2012</t>
  </si>
  <si>
    <t>465466177</t>
  </si>
  <si>
    <t>správní řízení podle zákona č. 185/2001, o odpadech</t>
  </si>
  <si>
    <t>185_2001</t>
  </si>
  <si>
    <t>poskytování dotací v Programu podpory v oblasti životního prostředí</t>
  </si>
  <si>
    <t>Ing. Veronika Richtrová, vedoucí OŽP</t>
  </si>
  <si>
    <t>veronika.richtrova@vysoke-myto.cz</t>
  </si>
  <si>
    <t>465466156</t>
  </si>
  <si>
    <t>vedoucí OŽP</t>
  </si>
  <si>
    <t>uzavření veřejnoprávní smlouvy</t>
  </si>
  <si>
    <t>b - § 10a z.č. 250/2000 Sb., o rozpočtových pravidlech územních rozpočtů</t>
  </si>
  <si>
    <t>250_2000</t>
  </si>
  <si>
    <t>referentka OŽP, vedoucí OŽP</t>
  </si>
  <si>
    <t>Jitka Jasanská DiS., referentka OŽP</t>
  </si>
  <si>
    <t>Jana Janecká, referentka OŽP</t>
  </si>
  <si>
    <t>Kateřina Tomášková, referentka OŽP</t>
  </si>
  <si>
    <t>krajský úřad, ČSÚ, účastníci řízení</t>
  </si>
  <si>
    <t>od subjektu údajů, z veřejných zdrojů - rejstřík trestů, registr obyvatel</t>
  </si>
  <si>
    <t>titul, jméno, příjmení, datum narození, rodné číslo, číslo dokladu, bydliště; pokud žadatel uvede na žádosti tel. číslo, e-mail. adresa</t>
  </si>
  <si>
    <t>od subjektu údajů, z veřejných zdrojů - CUZK, registr obyvatel</t>
  </si>
  <si>
    <t>titul, jméno, příjmení, datum narození, rodné číslo, bydliště, číslo dokladu; pokud žadatel uvede na žádosti tel. číslo, e-mail. adresa</t>
  </si>
  <si>
    <t>10 let</t>
  </si>
  <si>
    <t>titul, jméno, příjmení, datum narození, bydliště</t>
  </si>
  <si>
    <t>žadatelé o dotaci</t>
  </si>
  <si>
    <t>c - § 4, § 5, § 5a, § 8, § 9, § 56, § 46,  § 87 z.č. č. 114/1992 Sb., o ochraně přírody a krajiny a prováděcích předpisů</t>
  </si>
  <si>
    <t>budova B. Smetany 92, Vysoké Mýto, na sdíleném úložišti</t>
  </si>
  <si>
    <t>10/rok</t>
  </si>
  <si>
    <t>150/rok</t>
  </si>
  <si>
    <t>c - § 69, § 79 odst. 4 zákona č.  185/2001, o odpadech</t>
  </si>
  <si>
    <t>100/rok</t>
  </si>
  <si>
    <t>c - § 11 odst. 3, § 23 a násl.  zákona č.  201/2012 Sb., o ochraně ovzduší</t>
  </si>
  <si>
    <t>90/rok</t>
  </si>
  <si>
    <t>c - §§ 12, 13, 28, 34, 35, 38, 47, 63  zákona č. č. 449/2001 Sb., o myslivosti</t>
  </si>
  <si>
    <t>40/rok</t>
  </si>
  <si>
    <t>c - §§ 3, 12, 13, 17, 22, 32, 33, 44, 45, 51, 53, 54 zákona č. 289/1995 Sb., o lesích</t>
  </si>
  <si>
    <t>c - §  3a, § 7, § 9, § 11, § 20 z.č. 334/1992 Sb., o ochraně zemědělského půdního fondu</t>
  </si>
  <si>
    <t>c - § 13 a následující, §30  z.č. 99/2004 Sb., o rybníkářství</t>
  </si>
  <si>
    <t>120/rok</t>
  </si>
  <si>
    <t>80/rok</t>
  </si>
  <si>
    <t>30/rok</t>
  </si>
  <si>
    <t xml:space="preserve">krajský úřad </t>
  </si>
  <si>
    <t>krajský úřad, celní úřad, účastníci řízení</t>
  </si>
  <si>
    <t>krajský úřad, celní úřad, stavební úřad jiného MěÚ, MŽP, účastníci řízení</t>
  </si>
  <si>
    <t>ČIŽP, krajský úřad, stavební úřad jiného MěÚ, účastníci řízení</t>
  </si>
  <si>
    <t xml:space="preserve"> úřední deska, stavební úřad jiného MěÚ, účastníci řízení</t>
  </si>
  <si>
    <t>stavební úřad jiného MěÚ, účastníci řízení</t>
  </si>
  <si>
    <t>Bc. Tereza Pinkasová, referentka OŽP</t>
  </si>
  <si>
    <t>tereza.pinkasova@vysoke-myto.cz</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</si>
</sst>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u/>
      <sz val="11"/>
      <color theme="10"/>
      <name val="Calibri"/>
      <family val="2"/>
      <charset val="238"/>
      <scheme val="minor"/>
    </font>
    <font>
      <sz val="11"/>
      <name val="Arial"/>
      <family val="2"/>
      <charset val="238"/>
    </font>
  </fonts>
  <fills count="5">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s>
  <borders count="9">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s>
  <cellStyleXfs count="2">
    <xf numFmtId="0" fontId="0" fillId="0" borderId="0"/>
    <xf numFmtId="0" fontId="11" fillId="0" borderId="0" applyNumberFormat="0" applyFill="0" applyBorder="0" applyAlignment="0" applyProtection="0"/>
  </cellStyleXfs>
  <cellXfs count="24">
    <xf numFmtId="0" fontId="0" fillId="0" borderId="0" xfId="0"/>
    <xf numFmtId="0" fontId="2" fillId="2" borderId="1" xfId="0" applyFont="1" applyFill="1" applyBorder="1"/>
    <xf numFmtId="0" fontId="2" fillId="2" borderId="3" xfId="0" applyFont="1" applyFill="1" applyBorder="1"/>
    <xf numFmtId="0" fontId="2" fillId="2" borderId="4" xfId="0" applyFont="1" applyFill="1" applyBorder="1"/>
    <xf numFmtId="0" fontId="2" fillId="2" borderId="5" xfId="0" applyFont="1" applyFill="1" applyBorder="1"/>
    <xf numFmtId="0" fontId="2" fillId="2" borderId="6" xfId="0" applyFont="1" applyFill="1" applyBorder="1"/>
    <xf numFmtId="0" fontId="3" fillId="3" borderId="2"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5" xfId="0" applyFont="1" applyFill="1" applyBorder="1" applyAlignment="1">
      <alignment vertical="top"/>
    </xf>
    <xf numFmtId="0" fontId="1" fillId="4" borderId="2" xfId="0" applyFont="1" applyFill="1" applyBorder="1" applyAlignment="1">
      <alignment vertical="top"/>
    </xf>
    <xf numFmtId="0" fontId="2" fillId="2" borderId="6" xfId="0" applyFont="1" applyFill="1" applyBorder="1" applyAlignment="1">
      <alignment vertical="top"/>
    </xf>
    <xf numFmtId="0" fontId="1" fillId="4" borderId="7" xfId="0" applyFont="1" applyFill="1" applyBorder="1" applyAlignment="1">
      <alignment vertical="top"/>
    </xf>
    <xf numFmtId="0" fontId="2" fillId="2" borderId="1" xfId="0" applyFont="1" applyFill="1" applyBorder="1" applyAlignment="1">
      <alignment vertical="top"/>
    </xf>
    <xf numFmtId="3" fontId="2" fillId="3" borderId="2" xfId="0" applyNumberFormat="1" applyFont="1" applyFill="1" applyBorder="1" applyAlignment="1">
      <alignment horizontal="left" vertical="top" wrapText="1"/>
    </xf>
    <xf numFmtId="0" fontId="3" fillId="4" borderId="2" xfId="0" applyFont="1" applyFill="1" applyBorder="1" applyAlignment="1">
      <alignment vertical="top"/>
    </xf>
    <xf numFmtId="49" fontId="2" fillId="3" borderId="2" xfId="0" applyNumberFormat="1" applyFont="1" applyFill="1" applyBorder="1" applyAlignment="1">
      <alignment horizontal="left" vertical="top" wrapText="1"/>
    </xf>
    <xf numFmtId="0" fontId="2" fillId="3" borderId="2" xfId="0" applyFont="1" applyFill="1" applyBorder="1" applyAlignment="1">
      <alignment horizontal="left" vertical="top" wrapText="1"/>
    </xf>
    <xf numFmtId="0" fontId="12" fillId="0" borderId="0" xfId="0" applyFont="1" applyAlignment="1">
      <alignment horizontal="justify" vertical="center"/>
    </xf>
    <xf numFmtId="0" fontId="4" fillId="3" borderId="2" xfId="1" applyFont="1" applyFill="1" applyBorder="1" applyAlignment="1">
      <alignment horizontal="left" vertical="top" wrapText="1"/>
    </xf>
    <xf numFmtId="0" fontId="3" fillId="4" borderId="7" xfId="0" applyFont="1" applyFill="1" applyBorder="1" applyAlignment="1">
      <alignment vertical="top"/>
    </xf>
    <xf numFmtId="0" fontId="2" fillId="0" borderId="0" xfId="0" applyFont="1" applyAlignment="1">
      <alignment horizontal="justify" vertical="center"/>
    </xf>
    <xf numFmtId="0" fontId="11" fillId="3" borderId="2" xfId="1" applyFill="1" applyBorder="1" applyAlignment="1">
      <alignment horizontal="left" vertical="top" wrapText="1"/>
    </xf>
  </cellXfs>
  <cellStyles count="2">
    <cellStyle name="Hypertextový odkaz" xfId="1" builtinId="8"/>
    <cellStyle name="Normální" xfId="0" builtinId="0"/>
  </cellStyles>
  <dxfs count="67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katerina.tomaskova@vysoke-myto.cz"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katerina.tomaskova@vysoke-myto.cz"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mailto:jana.janecka@vysoke-myto.cz"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mailto:jitka.jasanska@vysoke-myto.cz" TargetMode="External"/><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5.bin"/><Relationship Id="rId1" Type="http://schemas.openxmlformats.org/officeDocument/2006/relationships/hyperlink" Target="mailto:jitka.jasanska@vysoke-myto.cz" TargetMode="External"/><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6.bin"/><Relationship Id="rId1" Type="http://schemas.openxmlformats.org/officeDocument/2006/relationships/hyperlink" Target="mailto:tereza.pinkasova@vysoke-myto.cz" TargetMode="External"/><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7.bin"/><Relationship Id="rId1" Type="http://schemas.openxmlformats.org/officeDocument/2006/relationships/hyperlink" Target="mailto:tereza.pinkasova@vysoke-myto.cz" TargetMode="External"/><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8.bin"/><Relationship Id="rId1" Type="http://schemas.openxmlformats.org/officeDocument/2006/relationships/hyperlink" Target="mailto:veronika.richtrova@vysoke-myto.cz" TargetMode="External"/><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C10" sqref="C10"/>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28.5" x14ac:dyDescent="0.25">
      <c r="A2" s="2"/>
      <c r="B2" s="16" t="s">
        <v>0</v>
      </c>
      <c r="C2" s="19" t="s">
        <v>32</v>
      </c>
      <c r="D2" s="3"/>
    </row>
    <row r="3" spans="1:4" x14ac:dyDescent="0.25">
      <c r="A3" s="2"/>
      <c r="B3" s="16" t="s">
        <v>4</v>
      </c>
      <c r="C3" s="6" t="s">
        <v>42</v>
      </c>
      <c r="D3" s="3"/>
    </row>
    <row r="4" spans="1:4" x14ac:dyDescent="0.25">
      <c r="A4" s="2"/>
      <c r="B4" s="16" t="s">
        <v>1</v>
      </c>
      <c r="C4" s="18" t="s">
        <v>33</v>
      </c>
      <c r="D4" s="3"/>
    </row>
    <row r="5" spans="1:4" x14ac:dyDescent="0.25">
      <c r="A5" s="2"/>
      <c r="B5" s="16" t="s">
        <v>2</v>
      </c>
      <c r="C5" s="18"/>
      <c r="D5" s="3"/>
    </row>
    <row r="6" spans="1:4" x14ac:dyDescent="0.25">
      <c r="A6" s="2"/>
      <c r="B6" s="16" t="s">
        <v>11</v>
      </c>
      <c r="C6" s="18" t="s">
        <v>72</v>
      </c>
      <c r="D6" s="3"/>
    </row>
    <row r="7" spans="1:4" x14ac:dyDescent="0.25">
      <c r="A7" s="2"/>
      <c r="B7" s="16" t="s">
        <v>12</v>
      </c>
      <c r="C7" s="20" t="s">
        <v>34</v>
      </c>
      <c r="D7" s="3"/>
    </row>
    <row r="8" spans="1:4" x14ac:dyDescent="0.25">
      <c r="A8" s="2"/>
      <c r="B8" s="16" t="s">
        <v>13</v>
      </c>
      <c r="C8" s="17" t="s">
        <v>35</v>
      </c>
      <c r="D8" s="3"/>
    </row>
    <row r="9" spans="1:4" x14ac:dyDescent="0.25">
      <c r="A9" s="2"/>
      <c r="B9" s="16" t="s">
        <v>18</v>
      </c>
      <c r="C9" s="18" t="s">
        <v>69</v>
      </c>
      <c r="D9" s="3"/>
    </row>
    <row r="10" spans="1:4" x14ac:dyDescent="0.25">
      <c r="A10" s="2"/>
      <c r="B10" s="16" t="s">
        <v>19</v>
      </c>
      <c r="C10" s="18" t="s">
        <v>100</v>
      </c>
      <c r="D10" s="3"/>
    </row>
    <row r="11" spans="1:4" x14ac:dyDescent="0.25">
      <c r="B11" s="12"/>
      <c r="C11" s="5"/>
    </row>
    <row r="12" spans="1:4" x14ac:dyDescent="0.25">
      <c r="A12" s="2"/>
      <c r="B12" s="11" t="s">
        <v>6</v>
      </c>
      <c r="C12" s="15" t="s">
        <v>96</v>
      </c>
      <c r="D12" s="3"/>
    </row>
    <row r="13" spans="1:4" x14ac:dyDescent="0.25">
      <c r="A13" s="2"/>
      <c r="B13" s="11" t="s">
        <v>10</v>
      </c>
      <c r="C13" s="7"/>
      <c r="D13" s="3"/>
    </row>
    <row r="14" spans="1:4" x14ac:dyDescent="0.25">
      <c r="A14" s="2"/>
      <c r="B14" s="11" t="s">
        <v>16</v>
      </c>
      <c r="C14" s="7" t="s">
        <v>17</v>
      </c>
      <c r="D14" s="3"/>
    </row>
    <row r="15" spans="1:4" x14ac:dyDescent="0.25">
      <c r="A15" s="2"/>
      <c r="B15" s="11" t="s">
        <v>14</v>
      </c>
      <c r="C15" s="7" t="s">
        <v>15</v>
      </c>
      <c r="D15" s="3"/>
    </row>
    <row r="16" spans="1:4" x14ac:dyDescent="0.25">
      <c r="A16" s="2"/>
      <c r="B16" s="11" t="s">
        <v>27</v>
      </c>
      <c r="C16" s="7"/>
      <c r="D16" s="3"/>
    </row>
    <row r="17" spans="1:4" ht="30" x14ac:dyDescent="0.25">
      <c r="A17" s="2"/>
      <c r="B17" s="11" t="s">
        <v>7</v>
      </c>
      <c r="C17" s="7" t="s">
        <v>36</v>
      </c>
      <c r="D17" s="3"/>
    </row>
    <row r="18" spans="1:4" ht="30" x14ac:dyDescent="0.25">
      <c r="A18" s="2"/>
      <c r="B18" s="11" t="s">
        <v>21</v>
      </c>
      <c r="C18" s="7" t="s">
        <v>81</v>
      </c>
      <c r="D18" s="3"/>
    </row>
    <row r="19" spans="1:4" x14ac:dyDescent="0.25">
      <c r="A19" s="2"/>
      <c r="B19" s="11" t="s">
        <v>8</v>
      </c>
      <c r="C19" s="7"/>
      <c r="D19" s="3"/>
    </row>
    <row r="20" spans="1:4" x14ac:dyDescent="0.25">
      <c r="A20" s="2"/>
      <c r="B20" s="11" t="str">
        <f>IF(C19="ANO","      - jejich druh:","")</f>
        <v/>
      </c>
      <c r="C20" s="5"/>
      <c r="D20" s="3"/>
    </row>
    <row r="21" spans="1:4" x14ac:dyDescent="0.25">
      <c r="A21" s="2"/>
      <c r="B21" s="11" t="str">
        <f>IF(C19="ANO","      - zákonnost zpracování:","")</f>
        <v/>
      </c>
      <c r="C21" s="5"/>
      <c r="D21" s="3"/>
    </row>
    <row r="22" spans="1:4" x14ac:dyDescent="0.25">
      <c r="A22" s="2"/>
      <c r="B22" s="11" t="s">
        <v>9</v>
      </c>
      <c r="C22" s="7"/>
      <c r="D22" s="3"/>
    </row>
    <row r="23" spans="1:4" x14ac:dyDescent="0.25">
      <c r="A23" s="2"/>
      <c r="B23" s="16" t="s">
        <v>22</v>
      </c>
      <c r="C23" s="7" t="s">
        <v>37</v>
      </c>
      <c r="D23" s="3"/>
    </row>
    <row r="24" spans="1:4" x14ac:dyDescent="0.25">
      <c r="A24" s="2"/>
      <c r="B24" s="16" t="s">
        <v>23</v>
      </c>
      <c r="C24" s="7" t="s">
        <v>40</v>
      </c>
      <c r="D24" s="3"/>
    </row>
    <row r="25" spans="1:4" x14ac:dyDescent="0.25">
      <c r="A25" s="2"/>
      <c r="B25" s="16" t="s">
        <v>26</v>
      </c>
      <c r="C25" s="7"/>
      <c r="D25" s="3"/>
    </row>
    <row r="26" spans="1:4" x14ac:dyDescent="0.25">
      <c r="A26" s="2"/>
      <c r="B26" s="16" t="s">
        <v>28</v>
      </c>
      <c r="C26" s="7" t="s">
        <v>39</v>
      </c>
      <c r="D26" s="3"/>
    </row>
    <row r="27" spans="1:4" x14ac:dyDescent="0.25">
      <c r="A27" s="2"/>
      <c r="B27" s="11" t="s">
        <v>29</v>
      </c>
      <c r="C27" s="7" t="s">
        <v>38</v>
      </c>
      <c r="D27" s="3"/>
    </row>
    <row r="28" spans="1:4" x14ac:dyDescent="0.25">
      <c r="A28" s="2"/>
      <c r="B28" s="11" t="s">
        <v>24</v>
      </c>
      <c r="C28" s="7" t="s">
        <v>82</v>
      </c>
      <c r="D28" s="3"/>
    </row>
    <row r="29" spans="1:4" x14ac:dyDescent="0.25">
      <c r="A29" s="2"/>
      <c r="B29" s="11" t="s">
        <v>25</v>
      </c>
      <c r="C29" s="7"/>
      <c r="D29" s="3"/>
    </row>
    <row r="30" spans="1:4" x14ac:dyDescent="0.25">
      <c r="A30" s="2"/>
      <c r="B30" s="11" t="s">
        <v>30</v>
      </c>
      <c r="C30" s="7"/>
      <c r="D30" s="3"/>
    </row>
    <row r="31" spans="1:4" x14ac:dyDescent="0.25">
      <c r="A31" s="2"/>
      <c r="B31" s="11" t="s">
        <v>31</v>
      </c>
      <c r="C31" s="7"/>
      <c r="D31" s="3"/>
    </row>
    <row r="32" spans="1:4" x14ac:dyDescent="0.25">
      <c r="A32" s="2"/>
      <c r="B32" s="11" t="s">
        <v>20</v>
      </c>
      <c r="C32" s="7"/>
      <c r="D32" s="3"/>
    </row>
    <row r="33" spans="1:4" ht="6.75" customHeight="1" x14ac:dyDescent="0.25">
      <c r="B33" s="12"/>
      <c r="C33" s="5"/>
    </row>
    <row r="34" spans="1:4" x14ac:dyDescent="0.25">
      <c r="A34" s="2"/>
      <c r="B34" s="11" t="s">
        <v>3</v>
      </c>
      <c r="C34" s="8"/>
      <c r="D34" s="3"/>
    </row>
    <row r="35" spans="1:4" x14ac:dyDescent="0.25">
      <c r="A35" s="2"/>
      <c r="B35" s="13" t="str">
        <f>IF(C34="ANO","Počet zpracovatelů:"," ")</f>
        <v xml:space="preserve"> </v>
      </c>
      <c r="C35" s="9"/>
      <c r="D35" s="3"/>
    </row>
    <row r="36" spans="1:4" ht="6.75" customHeight="1" x14ac:dyDescent="0.25">
      <c r="B36" s="12"/>
      <c r="C36" s="5">
        <v>3</v>
      </c>
    </row>
    <row r="37" spans="1:4" x14ac:dyDescent="0.25">
      <c r="B37" s="11" t="str">
        <f>IF(C35&gt;0,"ZPRACOVATEL 1"," ")</f>
        <v xml:space="preserve"> </v>
      </c>
      <c r="C37" s="5"/>
    </row>
    <row r="38" spans="1:4" x14ac:dyDescent="0.25">
      <c r="A38" s="2"/>
      <c r="B38" s="11" t="str">
        <f>IF(C35&gt;0,"Firma (název) zpracovatele:"," ")</f>
        <v xml:space="preserve"> </v>
      </c>
      <c r="C38" s="7" t="str">
        <f t="shared" ref="C38:C43" si="0">IF(B38=" "," ","")</f>
        <v xml:space="preserve"> </v>
      </c>
      <c r="D38" s="3"/>
    </row>
    <row r="39" spans="1:4" x14ac:dyDescent="0.25">
      <c r="A39" s="2"/>
      <c r="B39" s="11" t="str">
        <f>IF(C35&gt;0,"se sídlem:"," ")</f>
        <v xml:space="preserve"> </v>
      </c>
      <c r="C39" s="7" t="str">
        <f t="shared" si="0"/>
        <v xml:space="preserve"> </v>
      </c>
      <c r="D39" s="3"/>
    </row>
    <row r="40" spans="1:4" x14ac:dyDescent="0.25">
      <c r="A40" s="2"/>
      <c r="B40" s="11" t="str">
        <f>IF(C35&gt;0,"IČ:"," ")</f>
        <v xml:space="preserve"> </v>
      </c>
      <c r="C40" s="7" t="str">
        <f t="shared" si="0"/>
        <v xml:space="preserve"> </v>
      </c>
      <c r="D40" s="3"/>
    </row>
    <row r="41" spans="1:4" x14ac:dyDescent="0.25">
      <c r="A41" s="2"/>
      <c r="B41" s="11" t="str">
        <f>IF(C35&gt;0,"odpovědná osoba:"," ")</f>
        <v xml:space="preserve"> </v>
      </c>
      <c r="C41" s="7" t="str">
        <f t="shared" si="0"/>
        <v xml:space="preserve"> </v>
      </c>
      <c r="D41" s="3"/>
    </row>
    <row r="42" spans="1:4" x14ac:dyDescent="0.25">
      <c r="A42" s="2"/>
      <c r="B42" s="11" t="str">
        <f>IF(C35&gt;0,"e-mail:"," ")</f>
        <v xml:space="preserve"> </v>
      </c>
      <c r="C42" s="7" t="str">
        <f t="shared" si="0"/>
        <v xml:space="preserve"> </v>
      </c>
      <c r="D42" s="3"/>
    </row>
    <row r="43" spans="1:4" x14ac:dyDescent="0.25">
      <c r="A43" s="2"/>
      <c r="B43" s="11" t="str">
        <f>IF(C35&gt;0,"telefon:"," ")</f>
        <v xml:space="preserve"> </v>
      </c>
      <c r="C43" s="7" t="str">
        <f t="shared" si="0"/>
        <v xml:space="preserve"> </v>
      </c>
      <c r="D43" s="3"/>
    </row>
    <row r="44" spans="1:4" x14ac:dyDescent="0.25">
      <c r="A44" s="2"/>
      <c r="B44" s="11" t="str">
        <f>IF(C35&gt;0,"Smlouva o zpracování OÚ:"," ")</f>
        <v xml:space="preserve"> </v>
      </c>
      <c r="C44" s="7" t="s">
        <v>5</v>
      </c>
      <c r="D44" s="3"/>
    </row>
    <row r="45" spans="1:4" x14ac:dyDescent="0.25">
      <c r="A45" s="2"/>
      <c r="B45" s="11" t="e">
        <f>IF(AND(C35&gt;0,C44=#REF!),"Právní předpis:"," ")</f>
        <v>#REF!</v>
      </c>
      <c r="C45" s="7" t="e">
        <f>IF(B45=" "," ","")</f>
        <v>#REF!</v>
      </c>
      <c r="D45" s="3"/>
    </row>
    <row r="46" spans="1:4" ht="6.75" customHeight="1" x14ac:dyDescent="0.25">
      <c r="B46" s="12"/>
      <c r="C46" s="5">
        <v>3</v>
      </c>
    </row>
    <row r="47" spans="1:4" x14ac:dyDescent="0.25">
      <c r="B47" s="11" t="str">
        <f>IF(C35&gt;1,"ZPRACOVATEL 2"," ")</f>
        <v xml:space="preserve"> </v>
      </c>
      <c r="C47" s="5"/>
    </row>
    <row r="48" spans="1:4" x14ac:dyDescent="0.25">
      <c r="A48" s="2"/>
      <c r="B48" s="11" t="str">
        <f>IF(C35&gt;1,"Firma (název) zpracovatele:"," ")</f>
        <v xml:space="preserve"> </v>
      </c>
      <c r="C48" s="7" t="str">
        <f t="shared" ref="C48:C53" si="1">IF(B48=" "," ","")</f>
        <v xml:space="preserve"> </v>
      </c>
      <c r="D48" s="3"/>
    </row>
    <row r="49" spans="1:4" x14ac:dyDescent="0.25">
      <c r="A49" s="2"/>
      <c r="B49" s="11" t="str">
        <f>IF(C35&gt;1,"se sídlem:"," ")</f>
        <v xml:space="preserve"> </v>
      </c>
      <c r="C49" s="7" t="str">
        <f t="shared" si="1"/>
        <v xml:space="preserve"> </v>
      </c>
      <c r="D49" s="3"/>
    </row>
    <row r="50" spans="1:4" x14ac:dyDescent="0.25">
      <c r="A50" s="2"/>
      <c r="B50" s="11" t="str">
        <f>IF(C35&gt;1,"IČ:"," ")</f>
        <v xml:space="preserve"> </v>
      </c>
      <c r="C50" s="7" t="str">
        <f t="shared" si="1"/>
        <v xml:space="preserve"> </v>
      </c>
      <c r="D50" s="3"/>
    </row>
    <row r="51" spans="1:4" x14ac:dyDescent="0.25">
      <c r="A51" s="2"/>
      <c r="B51" s="11" t="str">
        <f>IF(C35&gt;1,"odpovědná osoba:"," ")</f>
        <v xml:space="preserve"> </v>
      </c>
      <c r="C51" s="7" t="str">
        <f t="shared" si="1"/>
        <v xml:space="preserve"> </v>
      </c>
      <c r="D51" s="3"/>
    </row>
    <row r="52" spans="1:4" x14ac:dyDescent="0.25">
      <c r="A52" s="2"/>
      <c r="B52" s="11" t="str">
        <f>IF(C35&gt;1,"e-mail:"," ")</f>
        <v xml:space="preserve"> </v>
      </c>
      <c r="C52" s="7" t="str">
        <f t="shared" si="1"/>
        <v xml:space="preserve"> </v>
      </c>
      <c r="D52" s="3"/>
    </row>
    <row r="53" spans="1:4" x14ac:dyDescent="0.25">
      <c r="A53" s="2"/>
      <c r="B53" s="11" t="str">
        <f>IF(C35&gt;1,"telefon:"," ")</f>
        <v xml:space="preserve"> </v>
      </c>
      <c r="C53" s="7" t="str">
        <f t="shared" si="1"/>
        <v xml:space="preserve"> </v>
      </c>
      <c r="D53" s="3"/>
    </row>
    <row r="54" spans="1:4" x14ac:dyDescent="0.25">
      <c r="A54" s="2"/>
      <c r="B54" s="11" t="str">
        <f>IF(C35&gt;1,"Smlouva o zpracování OÚ:"," ")</f>
        <v xml:space="preserve"> </v>
      </c>
      <c r="C54" s="7" t="s">
        <v>5</v>
      </c>
      <c r="D54" s="3"/>
    </row>
    <row r="55" spans="1:4" x14ac:dyDescent="0.25">
      <c r="A55" s="2"/>
      <c r="B55" s="11" t="e">
        <f>IF(AND(C35&gt;1,C54=#REF!),"Právní předpis:"," ")</f>
        <v>#REF!</v>
      </c>
      <c r="C55" s="7" t="e">
        <f>IF(B55=" "," ","")</f>
        <v>#REF!</v>
      </c>
      <c r="D55" s="3"/>
    </row>
    <row r="56" spans="1:4" ht="6.75" customHeight="1" x14ac:dyDescent="0.25">
      <c r="B56" s="12"/>
      <c r="C56" s="5">
        <v>3</v>
      </c>
    </row>
    <row r="57" spans="1:4" x14ac:dyDescent="0.25">
      <c r="B57" s="11" t="str">
        <f>IF(C35&gt;2,"ZPRACOVATEL 3"," ")</f>
        <v xml:space="preserve"> </v>
      </c>
      <c r="C57" s="5"/>
    </row>
    <row r="58" spans="1:4" x14ac:dyDescent="0.25">
      <c r="A58" s="2"/>
      <c r="B58" s="11" t="str">
        <f>IF(C35&gt;2,"Firma (název) zpracovatele:"," ")</f>
        <v xml:space="preserve"> </v>
      </c>
      <c r="C58" s="7" t="str">
        <f t="shared" ref="C58:C63" si="2">IF(B58=" "," ","")</f>
        <v xml:space="preserve"> </v>
      </c>
      <c r="D58" s="3"/>
    </row>
    <row r="59" spans="1:4" x14ac:dyDescent="0.25">
      <c r="A59" s="2"/>
      <c r="B59" s="11" t="str">
        <f>IF(C35&gt;2,"se sídlem:"," ")</f>
        <v xml:space="preserve"> </v>
      </c>
      <c r="C59" s="7" t="str">
        <f t="shared" si="2"/>
        <v xml:space="preserve"> </v>
      </c>
      <c r="D59" s="3"/>
    </row>
    <row r="60" spans="1:4" x14ac:dyDescent="0.25">
      <c r="A60" s="2"/>
      <c r="B60" s="11" t="str">
        <f>IF(C35&gt;2,"IČ:"," ")</f>
        <v xml:space="preserve"> </v>
      </c>
      <c r="C60" s="7" t="str">
        <f t="shared" si="2"/>
        <v xml:space="preserve"> </v>
      </c>
      <c r="D60" s="3"/>
    </row>
    <row r="61" spans="1:4" x14ac:dyDescent="0.25">
      <c r="A61" s="2"/>
      <c r="B61" s="11" t="str">
        <f>IF(C35&gt;2,"odpovědná osoba:"," ")</f>
        <v xml:space="preserve"> </v>
      </c>
      <c r="C61" s="7" t="str">
        <f t="shared" si="2"/>
        <v xml:space="preserve"> </v>
      </c>
      <c r="D61" s="3"/>
    </row>
    <row r="62" spans="1:4" x14ac:dyDescent="0.25">
      <c r="A62" s="2"/>
      <c r="B62" s="11" t="str">
        <f>IF(C35&gt;2,"e-mail:"," ")</f>
        <v xml:space="preserve"> </v>
      </c>
      <c r="C62" s="7" t="str">
        <f t="shared" si="2"/>
        <v xml:space="preserve"> </v>
      </c>
      <c r="D62" s="3"/>
    </row>
    <row r="63" spans="1:4" x14ac:dyDescent="0.25">
      <c r="A63" s="2"/>
      <c r="B63" s="11" t="str">
        <f>IF(C35&gt;2,"telefon:"," ")</f>
        <v xml:space="preserve"> </v>
      </c>
      <c r="C63" s="7" t="str">
        <f t="shared" si="2"/>
        <v xml:space="preserve"> </v>
      </c>
      <c r="D63" s="3"/>
    </row>
    <row r="64" spans="1:4" x14ac:dyDescent="0.25">
      <c r="A64" s="2"/>
      <c r="B64" s="11" t="str">
        <f>IF(C35&gt;2,"Smlouva o zpracování OÚ:"," ")</f>
        <v xml:space="preserve"> </v>
      </c>
      <c r="C64" s="7" t="s">
        <v>5</v>
      </c>
      <c r="D64" s="3"/>
    </row>
    <row r="65" spans="1:4" x14ac:dyDescent="0.25">
      <c r="A65" s="2"/>
      <c r="B65" s="11" t="e">
        <f>IF(AND(C35&gt;2,C64=#REF!),"Právní předpis:"," ")</f>
        <v>#REF!</v>
      </c>
      <c r="C65" s="7" t="e">
        <f>IF(B65=" "," ","")</f>
        <v>#REF!</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5</v>
      </c>
      <c r="D74" s="3"/>
    </row>
    <row r="75" spans="1:4" x14ac:dyDescent="0.25">
      <c r="A75" s="2"/>
      <c r="B75" s="11" t="e">
        <f>IF(AND(C35&gt;3,C74=#REF!),"Právní předpis:"," ")</f>
        <v>#REF!</v>
      </c>
      <c r="C75" s="7" t="e">
        <f>IF(B75=" "," ","")</f>
        <v>#REF!</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5</v>
      </c>
      <c r="D84" s="3"/>
    </row>
    <row r="85" spans="1:4" x14ac:dyDescent="0.25">
      <c r="A85" s="2"/>
      <c r="B85" s="11" t="e">
        <f>IF(AND(C35&gt;4,C84=#REF!),"Právní předpis:"," ")</f>
        <v>#REF!</v>
      </c>
      <c r="C85" s="7" t="e">
        <f>IF(B85=" "," ","")</f>
        <v>#REF!</v>
      </c>
      <c r="D85" s="3"/>
    </row>
  </sheetData>
  <conditionalFormatting sqref="B38">
    <cfRule type="cellIs" dxfId="671" priority="84" operator="equal">
      <formula>" "</formula>
    </cfRule>
  </conditionalFormatting>
  <conditionalFormatting sqref="B40:C45 B39">
    <cfRule type="cellIs" dxfId="670" priority="83" operator="equal">
      <formula>" "</formula>
    </cfRule>
  </conditionalFormatting>
  <conditionalFormatting sqref="B35">
    <cfRule type="cellIs" dxfId="669" priority="82" operator="equal">
      <formula>" "</formula>
    </cfRule>
  </conditionalFormatting>
  <conditionalFormatting sqref="B37">
    <cfRule type="cellIs" dxfId="668" priority="81" operator="equal">
      <formula>" "</formula>
    </cfRule>
  </conditionalFormatting>
  <conditionalFormatting sqref="C40:C45">
    <cfRule type="cellIs" dxfId="667" priority="75" operator="equal">
      <formula>" "</formula>
    </cfRule>
    <cfRule type="cellIs" dxfId="666" priority="80" operator="equal">
      <formula>" "</formula>
    </cfRule>
  </conditionalFormatting>
  <conditionalFormatting sqref="C40">
    <cfRule type="cellIs" dxfId="665" priority="79" operator="equal">
      <formula>" "</formula>
    </cfRule>
  </conditionalFormatting>
  <conditionalFormatting sqref="C41">
    <cfRule type="cellIs" dxfId="664" priority="78" operator="equal">
      <formula>" "</formula>
    </cfRule>
  </conditionalFormatting>
  <conditionalFormatting sqref="C42">
    <cfRule type="cellIs" dxfId="663" priority="77" operator="equal">
      <formula>" "</formula>
    </cfRule>
  </conditionalFormatting>
  <conditionalFormatting sqref="C43">
    <cfRule type="cellIs" dxfId="662" priority="76" operator="equal">
      <formula>" "</formula>
    </cfRule>
  </conditionalFormatting>
  <conditionalFormatting sqref="C35">
    <cfRule type="expression" dxfId="661" priority="74">
      <formula>$B$35="Počet zpracovatelů:"</formula>
    </cfRule>
  </conditionalFormatting>
  <conditionalFormatting sqref="C44">
    <cfRule type="expression" dxfId="660" priority="73">
      <formula>$B$44="Smlouva o zpracování OÚ:"</formula>
    </cfRule>
  </conditionalFormatting>
  <conditionalFormatting sqref="B48:C48">
    <cfRule type="cellIs" dxfId="659" priority="72" operator="equal">
      <formula>" "</formula>
    </cfRule>
  </conditionalFormatting>
  <conditionalFormatting sqref="B49:C53 B55:C55 B54">
    <cfRule type="cellIs" dxfId="658" priority="71" operator="equal">
      <formula>" "</formula>
    </cfRule>
  </conditionalFormatting>
  <conditionalFormatting sqref="B47">
    <cfRule type="cellIs" dxfId="657" priority="70" operator="equal">
      <formula>" "</formula>
    </cfRule>
  </conditionalFormatting>
  <conditionalFormatting sqref="C48:C53 C55">
    <cfRule type="cellIs" dxfId="656" priority="63" operator="equal">
      <formula>" "</formula>
    </cfRule>
    <cfRule type="cellIs" dxfId="655" priority="69" operator="equal">
      <formula>" "</formula>
    </cfRule>
  </conditionalFormatting>
  <conditionalFormatting sqref="C49">
    <cfRule type="cellIs" dxfId="654" priority="68" operator="equal">
      <formula>" "</formula>
    </cfRule>
  </conditionalFormatting>
  <conditionalFormatting sqref="C50">
    <cfRule type="cellIs" dxfId="653" priority="67" operator="equal">
      <formula>" "</formula>
    </cfRule>
  </conditionalFormatting>
  <conditionalFormatting sqref="C51">
    <cfRule type="cellIs" dxfId="652" priority="66" operator="equal">
      <formula>" "</formula>
    </cfRule>
  </conditionalFormatting>
  <conditionalFormatting sqref="C52">
    <cfRule type="cellIs" dxfId="651" priority="65" operator="equal">
      <formula>" "</formula>
    </cfRule>
  </conditionalFormatting>
  <conditionalFormatting sqref="C53">
    <cfRule type="cellIs" dxfId="650" priority="64" operator="equal">
      <formula>" "</formula>
    </cfRule>
  </conditionalFormatting>
  <conditionalFormatting sqref="B58:C58">
    <cfRule type="cellIs" dxfId="649" priority="62" operator="equal">
      <formula>" "</formula>
    </cfRule>
  </conditionalFormatting>
  <conditionalFormatting sqref="B59:C65">
    <cfRule type="cellIs" dxfId="648" priority="61" operator="equal">
      <formula>" "</formula>
    </cfRule>
  </conditionalFormatting>
  <conditionalFormatting sqref="B57">
    <cfRule type="cellIs" dxfId="647" priority="60" operator="equal">
      <formula>" "</formula>
    </cfRule>
  </conditionalFormatting>
  <conditionalFormatting sqref="C58:C65">
    <cfRule type="cellIs" dxfId="646" priority="53" operator="equal">
      <formula>" "</formula>
    </cfRule>
    <cfRule type="cellIs" dxfId="645" priority="59" operator="equal">
      <formula>" "</formula>
    </cfRule>
  </conditionalFormatting>
  <conditionalFormatting sqref="C59">
    <cfRule type="cellIs" dxfId="644" priority="58" operator="equal">
      <formula>" "</formula>
    </cfRule>
  </conditionalFormatting>
  <conditionalFormatting sqref="C60">
    <cfRule type="cellIs" dxfId="643" priority="57" operator="equal">
      <formula>" "</formula>
    </cfRule>
  </conditionalFormatting>
  <conditionalFormatting sqref="C61">
    <cfRule type="cellIs" dxfId="642" priority="56" operator="equal">
      <formula>" "</formula>
    </cfRule>
  </conditionalFormatting>
  <conditionalFormatting sqref="C62">
    <cfRule type="cellIs" dxfId="641" priority="55" operator="equal">
      <formula>" "</formula>
    </cfRule>
  </conditionalFormatting>
  <conditionalFormatting sqref="C63">
    <cfRule type="cellIs" dxfId="640" priority="54" operator="equal">
      <formula>" "</formula>
    </cfRule>
  </conditionalFormatting>
  <conditionalFormatting sqref="C64">
    <cfRule type="expression" dxfId="639" priority="52">
      <formula>$B$64="Smlouva o zpracování OÚ:"</formula>
    </cfRule>
  </conditionalFormatting>
  <conditionalFormatting sqref="B68:C68">
    <cfRule type="cellIs" dxfId="638" priority="51" operator="equal">
      <formula>" "</formula>
    </cfRule>
  </conditionalFormatting>
  <conditionalFormatting sqref="B69:C75">
    <cfRule type="cellIs" dxfId="637" priority="50" operator="equal">
      <formula>" "</formula>
    </cfRule>
  </conditionalFormatting>
  <conditionalFormatting sqref="B67">
    <cfRule type="cellIs" dxfId="636" priority="49" operator="equal">
      <formula>" "</formula>
    </cfRule>
  </conditionalFormatting>
  <conditionalFormatting sqref="C68:C75">
    <cfRule type="cellIs" dxfId="635" priority="42" operator="equal">
      <formula>" "</formula>
    </cfRule>
    <cfRule type="cellIs" dxfId="634" priority="48" operator="equal">
      <formula>" "</formula>
    </cfRule>
  </conditionalFormatting>
  <conditionalFormatting sqref="C69">
    <cfRule type="cellIs" dxfId="633" priority="47" operator="equal">
      <formula>" "</formula>
    </cfRule>
  </conditionalFormatting>
  <conditionalFormatting sqref="C70">
    <cfRule type="cellIs" dxfId="632" priority="46" operator="equal">
      <formula>" "</formula>
    </cfRule>
  </conditionalFormatting>
  <conditionalFormatting sqref="C71">
    <cfRule type="cellIs" dxfId="631" priority="45" operator="equal">
      <formula>" "</formula>
    </cfRule>
  </conditionalFormatting>
  <conditionalFormatting sqref="C72">
    <cfRule type="cellIs" dxfId="630" priority="44" operator="equal">
      <formula>" "</formula>
    </cfRule>
  </conditionalFormatting>
  <conditionalFormatting sqref="C73">
    <cfRule type="cellIs" dxfId="629" priority="43" operator="equal">
      <formula>" "</formula>
    </cfRule>
  </conditionalFormatting>
  <conditionalFormatting sqref="C74">
    <cfRule type="expression" dxfId="628" priority="41">
      <formula>$B$74="Smlouva o zpracování OÚ:"</formula>
    </cfRule>
  </conditionalFormatting>
  <conditionalFormatting sqref="B78:C78">
    <cfRule type="cellIs" dxfId="627" priority="40" operator="equal">
      <formula>" "</formula>
    </cfRule>
  </conditionalFormatting>
  <conditionalFormatting sqref="B79:C85">
    <cfRule type="cellIs" dxfId="626" priority="39" operator="equal">
      <formula>" "</formula>
    </cfRule>
  </conditionalFormatting>
  <conditionalFormatting sqref="B77">
    <cfRule type="cellIs" dxfId="625" priority="38" operator="equal">
      <formula>" "</formula>
    </cfRule>
  </conditionalFormatting>
  <conditionalFormatting sqref="C78:C85">
    <cfRule type="cellIs" dxfId="624" priority="31" operator="equal">
      <formula>" "</formula>
    </cfRule>
    <cfRule type="cellIs" dxfId="623" priority="37" operator="equal">
      <formula>" "</formula>
    </cfRule>
  </conditionalFormatting>
  <conditionalFormatting sqref="C79">
    <cfRule type="cellIs" dxfId="622" priority="36" operator="equal">
      <formula>" "</formula>
    </cfRule>
  </conditionalFormatting>
  <conditionalFormatting sqref="C80">
    <cfRule type="cellIs" dxfId="621" priority="35" operator="equal">
      <formula>" "</formula>
    </cfRule>
  </conditionalFormatting>
  <conditionalFormatting sqref="C81">
    <cfRule type="cellIs" dxfId="620" priority="34" operator="equal">
      <formula>" "</formula>
    </cfRule>
  </conditionalFormatting>
  <conditionalFormatting sqref="C82">
    <cfRule type="cellIs" dxfId="619" priority="33" operator="equal">
      <formula>" "</formula>
    </cfRule>
  </conditionalFormatting>
  <conditionalFormatting sqref="C83">
    <cfRule type="cellIs" dxfId="618" priority="32" operator="equal">
      <formula>" "</formula>
    </cfRule>
  </conditionalFormatting>
  <conditionalFormatting sqref="C84">
    <cfRule type="expression" dxfId="617" priority="30">
      <formula>$B$84="Smlouva o zpracování OÚ:"</formula>
    </cfRule>
  </conditionalFormatting>
  <conditionalFormatting sqref="C54">
    <cfRule type="cellIs" dxfId="616" priority="29" operator="equal">
      <formula>" "</formula>
    </cfRule>
  </conditionalFormatting>
  <conditionalFormatting sqref="C54">
    <cfRule type="cellIs" dxfId="615" priority="27" operator="equal">
      <formula>" "</formula>
    </cfRule>
    <cfRule type="cellIs" dxfId="614" priority="28" operator="equal">
      <formula>" "</formula>
    </cfRule>
  </conditionalFormatting>
  <conditionalFormatting sqref="C54">
    <cfRule type="expression" dxfId="613" priority="26">
      <formula>$B$54="Smlouva o zpracování OÚ:"</formula>
    </cfRule>
  </conditionalFormatting>
  <conditionalFormatting sqref="C38">
    <cfRule type="cellIs" dxfId="612" priority="25" operator="equal">
      <formula>" "</formula>
    </cfRule>
  </conditionalFormatting>
  <conditionalFormatting sqref="C39">
    <cfRule type="cellIs" dxfId="611" priority="24" operator="equal">
      <formula>" "</formula>
    </cfRule>
  </conditionalFormatting>
  <conditionalFormatting sqref="C38:C39">
    <cfRule type="cellIs" dxfId="610" priority="21" operator="equal">
      <formula>" "</formula>
    </cfRule>
    <cfRule type="cellIs" dxfId="609" priority="23" operator="equal">
      <formula>" "</formula>
    </cfRule>
  </conditionalFormatting>
  <conditionalFormatting sqref="C39">
    <cfRule type="cellIs" dxfId="608" priority="22" operator="equal">
      <formula>" "</formula>
    </cfRule>
  </conditionalFormatting>
  <conditionalFormatting sqref="C22">
    <cfRule type="cellIs" dxfId="607" priority="19" operator="equal">
      <formula>"NEVÍM"</formula>
    </cfRule>
    <cfRule type="cellIs" dxfId="606" priority="20" operator="equal">
      <formula>"ANO"</formula>
    </cfRule>
  </conditionalFormatting>
  <conditionalFormatting sqref="C20">
    <cfRule type="expression" dxfId="605" priority="18">
      <formula>$B$20="      - jejich druh:"</formula>
    </cfRule>
  </conditionalFormatting>
  <conditionalFormatting sqref="C21">
    <cfRule type="expression" dxfId="604" priority="17">
      <formula>$B$20="      - jejich druh:"</formula>
    </cfRule>
  </conditionalFormatting>
  <conditionalFormatting sqref="C19">
    <cfRule type="cellIs" dxfId="603" priority="16" operator="equal">
      <formula>"NEVÍM"</formula>
    </cfRule>
  </conditionalFormatting>
  <conditionalFormatting sqref="C32">
    <cfRule type="cellIs" dxfId="602" priority="14" operator="equal">
      <formula>"NEVÍM"</formula>
    </cfRule>
    <cfRule type="cellIs" dxfId="601" priority="15" operator="equal">
      <formula>"ANO"</formula>
    </cfRule>
  </conditionalFormatting>
  <conditionalFormatting sqref="C29">
    <cfRule type="cellIs" dxfId="600" priority="12" operator="equal">
      <formula>"NEVÍM"</formula>
    </cfRule>
    <cfRule type="cellIs" dxfId="599" priority="13" operator="equal">
      <formula>"ANO"</formula>
    </cfRule>
  </conditionalFormatting>
  <conditionalFormatting sqref="C31">
    <cfRule type="expression" dxfId="598" priority="2">
      <formula>$C$30="NE"</formula>
    </cfRule>
  </conditionalFormatting>
  <conditionalFormatting sqref="B31">
    <cfRule type="expression" dxfId="597" priority="1">
      <formula>$C$30="NE"</formula>
    </cfRule>
  </conditionalFormatting>
  <conditionalFormatting sqref="C25">
    <cfRule type="cellIs" dxfId="596" priority="10" operator="equal">
      <formula>#REF!</formula>
    </cfRule>
    <cfRule type="cellIs" dxfId="595" priority="11" operator="equal">
      <formula>#REF!</formula>
    </cfRule>
  </conditionalFormatting>
  <conditionalFormatting sqref="C16">
    <cfRule type="cellIs" dxfId="594" priority="6" operator="equal">
      <formula>#REF!</formula>
    </cfRule>
    <cfRule type="cellIs" dxfId="593" priority="7" operator="equal">
      <formula>#REF!</formula>
    </cfRule>
    <cfRule type="cellIs" dxfId="592" priority="8" operator="equal">
      <formula>#REF!</formula>
    </cfRule>
    <cfRule type="cellIs" dxfId="591" priority="9" operator="equal">
      <formula>#REF!</formula>
    </cfRule>
  </conditionalFormatting>
  <conditionalFormatting sqref="C30">
    <cfRule type="cellIs" dxfId="590" priority="5" operator="equal">
      <formula>#REF!</formula>
    </cfRule>
  </conditionalFormatting>
  <conditionalFormatting sqref="C31">
    <cfRule type="cellIs" dxfId="589" priority="3" operator="equal">
      <formula>#REF!</formula>
    </cfRule>
    <cfRule type="cellIs" dxfId="588"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pageSetup paperSize="9" scale="39" fitToWidth="0" orientation="landscape"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10" sqref="C10"/>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x14ac:dyDescent="0.25">
      <c r="A2" s="2"/>
      <c r="B2" s="16" t="s">
        <v>0</v>
      </c>
      <c r="C2" s="19" t="s">
        <v>43</v>
      </c>
      <c r="D2" s="3"/>
    </row>
    <row r="3" spans="1:4" x14ac:dyDescent="0.25">
      <c r="A3" s="2"/>
      <c r="B3" s="16" t="s">
        <v>4</v>
      </c>
      <c r="C3" s="6" t="s">
        <v>41</v>
      </c>
      <c r="D3" s="3"/>
    </row>
    <row r="4" spans="1:4" x14ac:dyDescent="0.25">
      <c r="A4" s="2"/>
      <c r="B4" s="16" t="s">
        <v>1</v>
      </c>
      <c r="C4" s="18" t="s">
        <v>33</v>
      </c>
      <c r="D4" s="3"/>
    </row>
    <row r="5" spans="1:4" x14ac:dyDescent="0.25">
      <c r="A5" s="2"/>
      <c r="B5" s="16" t="s">
        <v>2</v>
      </c>
      <c r="C5" s="18"/>
      <c r="D5" s="3"/>
    </row>
    <row r="6" spans="1:4" x14ac:dyDescent="0.25">
      <c r="A6" s="2"/>
      <c r="B6" s="16" t="s">
        <v>11</v>
      </c>
      <c r="C6" s="18" t="s">
        <v>72</v>
      </c>
      <c r="D6" s="3"/>
    </row>
    <row r="7" spans="1:4" x14ac:dyDescent="0.25">
      <c r="A7" s="2"/>
      <c r="B7" s="16" t="s">
        <v>12</v>
      </c>
      <c r="C7" s="20" t="s">
        <v>34</v>
      </c>
      <c r="D7" s="3"/>
    </row>
    <row r="8" spans="1:4" x14ac:dyDescent="0.25">
      <c r="A8" s="2"/>
      <c r="B8" s="16" t="s">
        <v>13</v>
      </c>
      <c r="C8" s="17" t="s">
        <v>35</v>
      </c>
      <c r="D8" s="3"/>
    </row>
    <row r="9" spans="1:4" x14ac:dyDescent="0.25">
      <c r="A9" s="2"/>
      <c r="B9" s="16" t="s">
        <v>18</v>
      </c>
      <c r="C9" s="18" t="s">
        <v>69</v>
      </c>
      <c r="D9" s="3"/>
    </row>
    <row r="10" spans="1:4" x14ac:dyDescent="0.25">
      <c r="A10" s="2"/>
      <c r="B10" s="16" t="s">
        <v>19</v>
      </c>
      <c r="C10" s="18" t="s">
        <v>97</v>
      </c>
      <c r="D10" s="3"/>
    </row>
    <row r="11" spans="1:4" x14ac:dyDescent="0.25">
      <c r="B11" s="12"/>
      <c r="C11" s="5"/>
    </row>
    <row r="12" spans="1:4" x14ac:dyDescent="0.25">
      <c r="A12" s="2"/>
      <c r="B12" s="16" t="s">
        <v>6</v>
      </c>
      <c r="C12" s="15" t="s">
        <v>94</v>
      </c>
      <c r="D12" s="3"/>
    </row>
    <row r="13" spans="1:4" x14ac:dyDescent="0.25">
      <c r="A13" s="2"/>
      <c r="B13" s="16" t="s">
        <v>10</v>
      </c>
      <c r="C13" s="18"/>
      <c r="D13" s="3"/>
    </row>
    <row r="14" spans="1:4" x14ac:dyDescent="0.25">
      <c r="A14" s="2"/>
      <c r="B14" s="16" t="s">
        <v>16</v>
      </c>
      <c r="C14" s="18" t="s">
        <v>17</v>
      </c>
      <c r="D14" s="3"/>
    </row>
    <row r="15" spans="1:4" x14ac:dyDescent="0.25">
      <c r="A15" s="2"/>
      <c r="B15" s="16" t="s">
        <v>14</v>
      </c>
      <c r="C15" s="18" t="s">
        <v>15</v>
      </c>
      <c r="D15" s="3"/>
    </row>
    <row r="16" spans="1:4" x14ac:dyDescent="0.25">
      <c r="A16" s="2"/>
      <c r="B16" s="16" t="s">
        <v>27</v>
      </c>
      <c r="C16" s="18"/>
      <c r="D16" s="3"/>
    </row>
    <row r="17" spans="1:4" x14ac:dyDescent="0.25">
      <c r="A17" s="2"/>
      <c r="B17" s="16" t="s">
        <v>7</v>
      </c>
      <c r="C17" s="18" t="s">
        <v>79</v>
      </c>
      <c r="D17" s="3"/>
    </row>
    <row r="18" spans="1:4" x14ac:dyDescent="0.25">
      <c r="A18" s="2"/>
      <c r="B18" s="16" t="s">
        <v>21</v>
      </c>
      <c r="C18" s="18" t="s">
        <v>93</v>
      </c>
      <c r="D18" s="3"/>
    </row>
    <row r="19" spans="1:4" x14ac:dyDescent="0.25">
      <c r="A19" s="2"/>
      <c r="B19" s="16" t="s">
        <v>8</v>
      </c>
      <c r="C19" s="18"/>
      <c r="D19" s="3"/>
    </row>
    <row r="20" spans="1:4" x14ac:dyDescent="0.25">
      <c r="A20" s="2"/>
      <c r="B20" s="16" t="str">
        <f>IF(C19="ANO","      - jejich druh:","")</f>
        <v/>
      </c>
      <c r="C20" s="5"/>
      <c r="D20" s="3"/>
    </row>
    <row r="21" spans="1:4" x14ac:dyDescent="0.25">
      <c r="A21" s="2"/>
      <c r="B21" s="16" t="str">
        <f>IF(C19="ANO","      - zákonnost zpracování:","")</f>
        <v/>
      </c>
      <c r="C21" s="5"/>
      <c r="D21" s="3"/>
    </row>
    <row r="22" spans="1:4" x14ac:dyDescent="0.25">
      <c r="A22" s="2"/>
      <c r="B22" s="16" t="s">
        <v>9</v>
      </c>
      <c r="C22" s="18"/>
      <c r="D22" s="3"/>
    </row>
    <row r="23" spans="1:4" x14ac:dyDescent="0.25">
      <c r="A23" s="2"/>
      <c r="B23" s="16" t="s">
        <v>22</v>
      </c>
      <c r="C23" s="18" t="s">
        <v>37</v>
      </c>
      <c r="D23" s="3"/>
    </row>
    <row r="24" spans="1:4" x14ac:dyDescent="0.25">
      <c r="A24" s="2"/>
      <c r="B24" s="16" t="s">
        <v>23</v>
      </c>
      <c r="C24" s="18" t="s">
        <v>40</v>
      </c>
      <c r="D24" s="3"/>
    </row>
    <row r="25" spans="1:4" x14ac:dyDescent="0.25">
      <c r="A25" s="2"/>
      <c r="B25" s="16" t="s">
        <v>26</v>
      </c>
      <c r="C25" s="18"/>
      <c r="D25" s="3"/>
    </row>
    <row r="26" spans="1:4" x14ac:dyDescent="0.25">
      <c r="A26" s="2"/>
      <c r="B26" s="16" t="s">
        <v>28</v>
      </c>
      <c r="C26" s="18" t="s">
        <v>39</v>
      </c>
      <c r="D26" s="3"/>
    </row>
    <row r="27" spans="1:4" x14ac:dyDescent="0.25">
      <c r="A27" s="2"/>
      <c r="B27" s="16" t="s">
        <v>29</v>
      </c>
      <c r="C27" s="18" t="s">
        <v>38</v>
      </c>
      <c r="D27" s="3"/>
    </row>
    <row r="28" spans="1:4" x14ac:dyDescent="0.25">
      <c r="A28" s="2"/>
      <c r="B28" s="16" t="s">
        <v>24</v>
      </c>
      <c r="C28" s="18" t="s">
        <v>82</v>
      </c>
      <c r="D28" s="3"/>
    </row>
    <row r="29" spans="1:4" x14ac:dyDescent="0.25">
      <c r="A29" s="2"/>
      <c r="B29" s="16" t="s">
        <v>25</v>
      </c>
      <c r="C29" s="18"/>
      <c r="D29" s="3"/>
    </row>
    <row r="30" spans="1:4" x14ac:dyDescent="0.25">
      <c r="A30" s="2"/>
      <c r="B30" s="16" t="s">
        <v>30</v>
      </c>
      <c r="C30" s="18"/>
      <c r="D30" s="3"/>
    </row>
    <row r="31" spans="1:4" x14ac:dyDescent="0.25">
      <c r="A31" s="2"/>
      <c r="B31" s="16" t="s">
        <v>31</v>
      </c>
      <c r="C31" s="18"/>
      <c r="D31" s="3"/>
    </row>
    <row r="32" spans="1:4" x14ac:dyDescent="0.25">
      <c r="A32" s="2"/>
      <c r="B32" s="16" t="s">
        <v>20</v>
      </c>
      <c r="C32" s="18"/>
      <c r="D32" s="3"/>
    </row>
    <row r="33" spans="1:4" ht="6.75" customHeight="1" x14ac:dyDescent="0.25">
      <c r="B33" s="12"/>
      <c r="C33" s="5"/>
    </row>
    <row r="34" spans="1:4" x14ac:dyDescent="0.25">
      <c r="A34" s="2"/>
      <c r="B34" s="11" t="s">
        <v>3</v>
      </c>
      <c r="C34" s="8"/>
      <c r="D34" s="3"/>
    </row>
    <row r="35" spans="1:4" x14ac:dyDescent="0.25">
      <c r="A35" s="2"/>
      <c r="B35" s="13" t="str">
        <f>IF(C34="ANO","Počet zpracovatelů:"," ")</f>
        <v xml:space="preserve"> </v>
      </c>
      <c r="C35" s="9"/>
      <c r="D35" s="3"/>
    </row>
    <row r="36" spans="1:4" ht="6.75" customHeight="1" x14ac:dyDescent="0.25">
      <c r="B36" s="12"/>
      <c r="C36" s="5">
        <v>3</v>
      </c>
    </row>
    <row r="37" spans="1:4" x14ac:dyDescent="0.25">
      <c r="B37" s="11" t="str">
        <f>IF(C35&gt;0,"ZPRACOVATEL 1"," ")</f>
        <v xml:space="preserve"> </v>
      </c>
      <c r="C37" s="5"/>
    </row>
    <row r="38" spans="1:4" x14ac:dyDescent="0.25">
      <c r="A38" s="2"/>
      <c r="B38" s="11" t="str">
        <f>IF(C35&gt;0,"Firma (název) zpracovatele:"," ")</f>
        <v xml:space="preserve"> </v>
      </c>
      <c r="C38" s="7" t="str">
        <f t="shared" ref="C38:C43" si="0">IF(B38=" "," ","")</f>
        <v xml:space="preserve"> </v>
      </c>
      <c r="D38" s="3"/>
    </row>
    <row r="39" spans="1:4" x14ac:dyDescent="0.25">
      <c r="A39" s="2"/>
      <c r="B39" s="11" t="str">
        <f>IF(C35&gt;0,"se sídlem:"," ")</f>
        <v xml:space="preserve"> </v>
      </c>
      <c r="C39" s="7" t="str">
        <f t="shared" si="0"/>
        <v xml:space="preserve"> </v>
      </c>
      <c r="D39" s="3"/>
    </row>
    <row r="40" spans="1:4" x14ac:dyDescent="0.25">
      <c r="A40" s="2"/>
      <c r="B40" s="11" t="str">
        <f>IF(C35&gt;0,"IČ:"," ")</f>
        <v xml:space="preserve"> </v>
      </c>
      <c r="C40" s="7" t="str">
        <f t="shared" si="0"/>
        <v xml:space="preserve"> </v>
      </c>
      <c r="D40" s="3"/>
    </row>
    <row r="41" spans="1:4" x14ac:dyDescent="0.25">
      <c r="A41" s="2"/>
      <c r="B41" s="11" t="str">
        <f>IF(C35&gt;0,"odpovědná osoba:"," ")</f>
        <v xml:space="preserve"> </v>
      </c>
      <c r="C41" s="7" t="str">
        <f t="shared" si="0"/>
        <v xml:space="preserve"> </v>
      </c>
      <c r="D41" s="3"/>
    </row>
    <row r="42" spans="1:4" x14ac:dyDescent="0.25">
      <c r="A42" s="2"/>
      <c r="B42" s="11" t="str">
        <f>IF(C35&gt;0,"e-mail:"," ")</f>
        <v xml:space="preserve"> </v>
      </c>
      <c r="C42" s="7" t="str">
        <f t="shared" si="0"/>
        <v xml:space="preserve"> </v>
      </c>
      <c r="D42" s="3"/>
    </row>
    <row r="43" spans="1:4" x14ac:dyDescent="0.25">
      <c r="A43" s="2"/>
      <c r="B43" s="11" t="str">
        <f>IF(C35&gt;0,"telefon:"," ")</f>
        <v xml:space="preserve"> </v>
      </c>
      <c r="C43" s="7" t="str">
        <f t="shared" si="0"/>
        <v xml:space="preserve"> </v>
      </c>
      <c r="D43" s="3"/>
    </row>
    <row r="44" spans="1:4" x14ac:dyDescent="0.25">
      <c r="A44" s="2"/>
      <c r="B44" s="11" t="str">
        <f>IF(C35&gt;0,"Smlouva o zpracování OÚ:"," ")</f>
        <v xml:space="preserve"> </v>
      </c>
      <c r="C44" s="7" t="s">
        <v>5</v>
      </c>
      <c r="D44" s="3"/>
    </row>
    <row r="45" spans="1:4" x14ac:dyDescent="0.25">
      <c r="A45" s="2"/>
      <c r="B45" s="11" t="e">
        <f>IF(AND(C35&gt;0,C44=#REF!),"Právní předpis:"," ")</f>
        <v>#REF!</v>
      </c>
      <c r="C45" s="7" t="e">
        <f>IF(B45=" "," ","")</f>
        <v>#REF!</v>
      </c>
      <c r="D45" s="3"/>
    </row>
    <row r="46" spans="1:4" ht="6.75" customHeight="1" x14ac:dyDescent="0.25">
      <c r="B46" s="12"/>
      <c r="C46" s="5">
        <v>3</v>
      </c>
    </row>
    <row r="47" spans="1:4" x14ac:dyDescent="0.25">
      <c r="B47" s="11" t="str">
        <f>IF(C35&gt;1,"ZPRACOVATEL 2"," ")</f>
        <v xml:space="preserve"> </v>
      </c>
      <c r="C47" s="5"/>
    </row>
    <row r="48" spans="1:4" x14ac:dyDescent="0.25">
      <c r="A48" s="2"/>
      <c r="B48" s="11" t="str">
        <f>IF(C35&gt;1,"Firma (název) zpracovatele:"," ")</f>
        <v xml:space="preserve"> </v>
      </c>
      <c r="C48" s="7" t="str">
        <f t="shared" ref="C48:C53" si="1">IF(B48=" "," ","")</f>
        <v xml:space="preserve"> </v>
      </c>
      <c r="D48" s="3"/>
    </row>
    <row r="49" spans="1:4" x14ac:dyDescent="0.25">
      <c r="A49" s="2"/>
      <c r="B49" s="11" t="str">
        <f>IF(C35&gt;1,"se sídlem:"," ")</f>
        <v xml:space="preserve"> </v>
      </c>
      <c r="C49" s="7" t="str">
        <f t="shared" si="1"/>
        <v xml:space="preserve"> </v>
      </c>
      <c r="D49" s="3"/>
    </row>
    <row r="50" spans="1:4" x14ac:dyDescent="0.25">
      <c r="A50" s="2"/>
      <c r="B50" s="11" t="str">
        <f>IF(C35&gt;1,"IČ:"," ")</f>
        <v xml:space="preserve"> </v>
      </c>
      <c r="C50" s="7" t="str">
        <f t="shared" si="1"/>
        <v xml:space="preserve"> </v>
      </c>
      <c r="D50" s="3"/>
    </row>
    <row r="51" spans="1:4" x14ac:dyDescent="0.25">
      <c r="A51" s="2"/>
      <c r="B51" s="11" t="str">
        <f>IF(C35&gt;1,"odpovědná osoba:"," ")</f>
        <v xml:space="preserve"> </v>
      </c>
      <c r="C51" s="7" t="str">
        <f t="shared" si="1"/>
        <v xml:space="preserve"> </v>
      </c>
      <c r="D51" s="3"/>
    </row>
    <row r="52" spans="1:4" x14ac:dyDescent="0.25">
      <c r="A52" s="2"/>
      <c r="B52" s="11" t="str">
        <f>IF(C35&gt;1,"e-mail:"," ")</f>
        <v xml:space="preserve"> </v>
      </c>
      <c r="C52" s="7" t="str">
        <f t="shared" si="1"/>
        <v xml:space="preserve"> </v>
      </c>
      <c r="D52" s="3"/>
    </row>
    <row r="53" spans="1:4" x14ac:dyDescent="0.25">
      <c r="A53" s="2"/>
      <c r="B53" s="11" t="str">
        <f>IF(C35&gt;1,"telefon:"," ")</f>
        <v xml:space="preserve"> </v>
      </c>
      <c r="C53" s="7" t="str">
        <f t="shared" si="1"/>
        <v xml:space="preserve"> </v>
      </c>
      <c r="D53" s="3"/>
    </row>
    <row r="54" spans="1:4" x14ac:dyDescent="0.25">
      <c r="A54" s="2"/>
      <c r="B54" s="11" t="str">
        <f>IF(C35&gt;1,"Smlouva o zpracování OÚ:"," ")</f>
        <v xml:space="preserve"> </v>
      </c>
      <c r="C54" s="7" t="s">
        <v>5</v>
      </c>
      <c r="D54" s="3"/>
    </row>
    <row r="55" spans="1:4" x14ac:dyDescent="0.25">
      <c r="A55" s="2"/>
      <c r="B55" s="11" t="e">
        <f>IF(AND(C35&gt;1,C54=#REF!),"Právní předpis:"," ")</f>
        <v>#REF!</v>
      </c>
      <c r="C55" s="7" t="e">
        <f>IF(B55=" "," ","")</f>
        <v>#REF!</v>
      </c>
      <c r="D55" s="3"/>
    </row>
    <row r="56" spans="1:4" ht="6.75" customHeight="1" x14ac:dyDescent="0.25">
      <c r="B56" s="12"/>
      <c r="C56" s="5">
        <v>3</v>
      </c>
    </row>
    <row r="57" spans="1:4" x14ac:dyDescent="0.25">
      <c r="B57" s="11" t="str">
        <f>IF(C35&gt;2,"ZPRACOVATEL 3"," ")</f>
        <v xml:space="preserve"> </v>
      </c>
      <c r="C57" s="5"/>
    </row>
    <row r="58" spans="1:4" x14ac:dyDescent="0.25">
      <c r="A58" s="2"/>
      <c r="B58" s="11" t="str">
        <f>IF(C35&gt;2,"Firma (název) zpracovatele:"," ")</f>
        <v xml:space="preserve"> </v>
      </c>
      <c r="C58" s="7" t="str">
        <f t="shared" ref="C58:C63" si="2">IF(B58=" "," ","")</f>
        <v xml:space="preserve"> </v>
      </c>
      <c r="D58" s="3"/>
    </row>
    <row r="59" spans="1:4" x14ac:dyDescent="0.25">
      <c r="A59" s="2"/>
      <c r="B59" s="11" t="str">
        <f>IF(C35&gt;2,"se sídlem:"," ")</f>
        <v xml:space="preserve"> </v>
      </c>
      <c r="C59" s="7" t="str">
        <f t="shared" si="2"/>
        <v xml:space="preserve"> </v>
      </c>
      <c r="D59" s="3"/>
    </row>
    <row r="60" spans="1:4" x14ac:dyDescent="0.25">
      <c r="A60" s="2"/>
      <c r="B60" s="11" t="str">
        <f>IF(C35&gt;2,"IČ:"," ")</f>
        <v xml:space="preserve"> </v>
      </c>
      <c r="C60" s="7" t="str">
        <f t="shared" si="2"/>
        <v xml:space="preserve"> </v>
      </c>
      <c r="D60" s="3"/>
    </row>
    <row r="61" spans="1:4" x14ac:dyDescent="0.25">
      <c r="A61" s="2"/>
      <c r="B61" s="11" t="str">
        <f>IF(C35&gt;2,"odpovědná osoba:"," ")</f>
        <v xml:space="preserve"> </v>
      </c>
      <c r="C61" s="7" t="str">
        <f t="shared" si="2"/>
        <v xml:space="preserve"> </v>
      </c>
      <c r="D61" s="3"/>
    </row>
    <row r="62" spans="1:4" x14ac:dyDescent="0.25">
      <c r="A62" s="2"/>
      <c r="B62" s="11" t="str">
        <f>IF(C35&gt;2,"e-mail:"," ")</f>
        <v xml:space="preserve"> </v>
      </c>
      <c r="C62" s="7" t="str">
        <f t="shared" si="2"/>
        <v xml:space="preserve"> </v>
      </c>
      <c r="D62" s="3"/>
    </row>
    <row r="63" spans="1:4" x14ac:dyDescent="0.25">
      <c r="A63" s="2"/>
      <c r="B63" s="11" t="str">
        <f>IF(C35&gt;2,"telefon:"," ")</f>
        <v xml:space="preserve"> </v>
      </c>
      <c r="C63" s="7" t="str">
        <f t="shared" si="2"/>
        <v xml:space="preserve"> </v>
      </c>
      <c r="D63" s="3"/>
    </row>
    <row r="64" spans="1:4" x14ac:dyDescent="0.25">
      <c r="A64" s="2"/>
      <c r="B64" s="11" t="str">
        <f>IF(C35&gt;2,"Smlouva o zpracování OÚ:"," ")</f>
        <v xml:space="preserve"> </v>
      </c>
      <c r="C64" s="7" t="s">
        <v>5</v>
      </c>
      <c r="D64" s="3"/>
    </row>
    <row r="65" spans="1:4" x14ac:dyDescent="0.25">
      <c r="A65" s="2"/>
      <c r="B65" s="11" t="e">
        <f>IF(AND(C35&gt;2,C64=#REF!),"Právní předpis:"," ")</f>
        <v>#REF!</v>
      </c>
      <c r="C65" s="7" t="e">
        <f>IF(B65=" "," ","")</f>
        <v>#REF!</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5</v>
      </c>
      <c r="D74" s="3"/>
    </row>
    <row r="75" spans="1:4" x14ac:dyDescent="0.25">
      <c r="A75" s="2"/>
      <c r="B75" s="11" t="e">
        <f>IF(AND(C35&gt;3,C74=#REF!),"Právní předpis:"," ")</f>
        <v>#REF!</v>
      </c>
      <c r="C75" s="7" t="e">
        <f>IF(B75=" "," ","")</f>
        <v>#REF!</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5</v>
      </c>
      <c r="D84" s="3"/>
    </row>
    <row r="85" spans="1:4" x14ac:dyDescent="0.25">
      <c r="A85" s="2"/>
      <c r="B85" s="11" t="e">
        <f>IF(AND(C35&gt;4,C84=#REF!),"Právní předpis:"," ")</f>
        <v>#REF!</v>
      </c>
      <c r="C85" s="7" t="e">
        <f>IF(B85=" "," ","")</f>
        <v>#REF!</v>
      </c>
      <c r="D85" s="3"/>
    </row>
  </sheetData>
  <conditionalFormatting sqref="B38">
    <cfRule type="cellIs" dxfId="587" priority="84" operator="equal">
      <formula>" "</formula>
    </cfRule>
  </conditionalFormatting>
  <conditionalFormatting sqref="B40:C45 B39">
    <cfRule type="cellIs" dxfId="586" priority="83" operator="equal">
      <formula>" "</formula>
    </cfRule>
  </conditionalFormatting>
  <conditionalFormatting sqref="B35">
    <cfRule type="cellIs" dxfId="585" priority="82" operator="equal">
      <formula>" "</formula>
    </cfRule>
  </conditionalFormatting>
  <conditionalFormatting sqref="B37">
    <cfRule type="cellIs" dxfId="584" priority="81" operator="equal">
      <formula>" "</formula>
    </cfRule>
  </conditionalFormatting>
  <conditionalFormatting sqref="C40:C45">
    <cfRule type="cellIs" dxfId="583" priority="75" operator="equal">
      <formula>" "</formula>
    </cfRule>
    <cfRule type="cellIs" dxfId="582" priority="80" operator="equal">
      <formula>" "</formula>
    </cfRule>
  </conditionalFormatting>
  <conditionalFormatting sqref="C40">
    <cfRule type="cellIs" dxfId="581" priority="79" operator="equal">
      <formula>" "</formula>
    </cfRule>
  </conditionalFormatting>
  <conditionalFormatting sqref="C41">
    <cfRule type="cellIs" dxfId="580" priority="78" operator="equal">
      <formula>" "</formula>
    </cfRule>
  </conditionalFormatting>
  <conditionalFormatting sqref="C42">
    <cfRule type="cellIs" dxfId="579" priority="77" operator="equal">
      <formula>" "</formula>
    </cfRule>
  </conditionalFormatting>
  <conditionalFormatting sqref="C43">
    <cfRule type="cellIs" dxfId="578" priority="76" operator="equal">
      <formula>" "</formula>
    </cfRule>
  </conditionalFormatting>
  <conditionalFormatting sqref="C35">
    <cfRule type="expression" dxfId="577" priority="74">
      <formula>$B$35="Počet zpracovatelů:"</formula>
    </cfRule>
  </conditionalFormatting>
  <conditionalFormatting sqref="C44">
    <cfRule type="expression" dxfId="576" priority="73">
      <formula>$B$44="Smlouva o zpracování OÚ:"</formula>
    </cfRule>
  </conditionalFormatting>
  <conditionalFormatting sqref="B48:C48">
    <cfRule type="cellIs" dxfId="575" priority="72" operator="equal">
      <formula>" "</formula>
    </cfRule>
  </conditionalFormatting>
  <conditionalFormatting sqref="B49:C53 B55:C55 B54">
    <cfRule type="cellIs" dxfId="574" priority="71" operator="equal">
      <formula>" "</formula>
    </cfRule>
  </conditionalFormatting>
  <conditionalFormatting sqref="B47">
    <cfRule type="cellIs" dxfId="573" priority="70" operator="equal">
      <formula>" "</formula>
    </cfRule>
  </conditionalFormatting>
  <conditionalFormatting sqref="C48:C53 C55">
    <cfRule type="cellIs" dxfId="572" priority="63" operator="equal">
      <formula>" "</formula>
    </cfRule>
    <cfRule type="cellIs" dxfId="571" priority="69" operator="equal">
      <formula>" "</formula>
    </cfRule>
  </conditionalFormatting>
  <conditionalFormatting sqref="C49">
    <cfRule type="cellIs" dxfId="570" priority="68" operator="equal">
      <formula>" "</formula>
    </cfRule>
  </conditionalFormatting>
  <conditionalFormatting sqref="C50">
    <cfRule type="cellIs" dxfId="569" priority="67" operator="equal">
      <formula>" "</formula>
    </cfRule>
  </conditionalFormatting>
  <conditionalFormatting sqref="C51">
    <cfRule type="cellIs" dxfId="568" priority="66" operator="equal">
      <formula>" "</formula>
    </cfRule>
  </conditionalFormatting>
  <conditionalFormatting sqref="C52">
    <cfRule type="cellIs" dxfId="567" priority="65" operator="equal">
      <formula>" "</formula>
    </cfRule>
  </conditionalFormatting>
  <conditionalFormatting sqref="C53">
    <cfRule type="cellIs" dxfId="566" priority="64" operator="equal">
      <formula>" "</formula>
    </cfRule>
  </conditionalFormatting>
  <conditionalFormatting sqref="B58:C58">
    <cfRule type="cellIs" dxfId="565" priority="62" operator="equal">
      <formula>" "</formula>
    </cfRule>
  </conditionalFormatting>
  <conditionalFormatting sqref="B59:C65">
    <cfRule type="cellIs" dxfId="564" priority="61" operator="equal">
      <formula>" "</formula>
    </cfRule>
  </conditionalFormatting>
  <conditionalFormatting sqref="B57">
    <cfRule type="cellIs" dxfId="563" priority="60" operator="equal">
      <formula>" "</formula>
    </cfRule>
  </conditionalFormatting>
  <conditionalFormatting sqref="C58:C65">
    <cfRule type="cellIs" dxfId="562" priority="53" operator="equal">
      <formula>" "</formula>
    </cfRule>
    <cfRule type="cellIs" dxfId="561" priority="59" operator="equal">
      <formula>" "</formula>
    </cfRule>
  </conditionalFormatting>
  <conditionalFormatting sqref="C59">
    <cfRule type="cellIs" dxfId="560" priority="58" operator="equal">
      <formula>" "</formula>
    </cfRule>
  </conditionalFormatting>
  <conditionalFormatting sqref="C60">
    <cfRule type="cellIs" dxfId="559" priority="57" operator="equal">
      <formula>" "</formula>
    </cfRule>
  </conditionalFormatting>
  <conditionalFormatting sqref="C61">
    <cfRule type="cellIs" dxfId="558" priority="56" operator="equal">
      <formula>" "</formula>
    </cfRule>
  </conditionalFormatting>
  <conditionalFormatting sqref="C62">
    <cfRule type="cellIs" dxfId="557" priority="55" operator="equal">
      <formula>" "</formula>
    </cfRule>
  </conditionalFormatting>
  <conditionalFormatting sqref="C63">
    <cfRule type="cellIs" dxfId="556" priority="54" operator="equal">
      <formula>" "</formula>
    </cfRule>
  </conditionalFormatting>
  <conditionalFormatting sqref="C64">
    <cfRule type="expression" dxfId="555" priority="52">
      <formula>$B$64="Smlouva o zpracování OÚ:"</formula>
    </cfRule>
  </conditionalFormatting>
  <conditionalFormatting sqref="B68:C68">
    <cfRule type="cellIs" dxfId="554" priority="51" operator="equal">
      <formula>" "</formula>
    </cfRule>
  </conditionalFormatting>
  <conditionalFormatting sqref="B69:C75">
    <cfRule type="cellIs" dxfId="553" priority="50" operator="equal">
      <formula>" "</formula>
    </cfRule>
  </conditionalFormatting>
  <conditionalFormatting sqref="B67">
    <cfRule type="cellIs" dxfId="552" priority="49" operator="equal">
      <formula>" "</formula>
    </cfRule>
  </conditionalFormatting>
  <conditionalFormatting sqref="C68:C75">
    <cfRule type="cellIs" dxfId="551" priority="42" operator="equal">
      <formula>" "</formula>
    </cfRule>
    <cfRule type="cellIs" dxfId="550" priority="48" operator="equal">
      <formula>" "</formula>
    </cfRule>
  </conditionalFormatting>
  <conditionalFormatting sqref="C69">
    <cfRule type="cellIs" dxfId="549" priority="47" operator="equal">
      <formula>" "</formula>
    </cfRule>
  </conditionalFormatting>
  <conditionalFormatting sqref="C70">
    <cfRule type="cellIs" dxfId="548" priority="46" operator="equal">
      <formula>" "</formula>
    </cfRule>
  </conditionalFormatting>
  <conditionalFormatting sqref="C71">
    <cfRule type="cellIs" dxfId="547" priority="45" operator="equal">
      <formula>" "</formula>
    </cfRule>
  </conditionalFormatting>
  <conditionalFormatting sqref="C72">
    <cfRule type="cellIs" dxfId="546" priority="44" operator="equal">
      <formula>" "</formula>
    </cfRule>
  </conditionalFormatting>
  <conditionalFormatting sqref="C73">
    <cfRule type="cellIs" dxfId="545" priority="43" operator="equal">
      <formula>" "</formula>
    </cfRule>
  </conditionalFormatting>
  <conditionalFormatting sqref="C74">
    <cfRule type="expression" dxfId="544" priority="41">
      <formula>$B$74="Smlouva o zpracování OÚ:"</formula>
    </cfRule>
  </conditionalFormatting>
  <conditionalFormatting sqref="B78:C78">
    <cfRule type="cellIs" dxfId="543" priority="40" operator="equal">
      <formula>" "</formula>
    </cfRule>
  </conditionalFormatting>
  <conditionalFormatting sqref="B79:C85">
    <cfRule type="cellIs" dxfId="542" priority="39" operator="equal">
      <formula>" "</formula>
    </cfRule>
  </conditionalFormatting>
  <conditionalFormatting sqref="B77">
    <cfRule type="cellIs" dxfId="541" priority="38" operator="equal">
      <formula>" "</formula>
    </cfRule>
  </conditionalFormatting>
  <conditionalFormatting sqref="C78:C85">
    <cfRule type="cellIs" dxfId="540" priority="31" operator="equal">
      <formula>" "</formula>
    </cfRule>
    <cfRule type="cellIs" dxfId="539" priority="37" operator="equal">
      <formula>" "</formula>
    </cfRule>
  </conditionalFormatting>
  <conditionalFormatting sqref="C79">
    <cfRule type="cellIs" dxfId="538" priority="36" operator="equal">
      <formula>" "</formula>
    </cfRule>
  </conditionalFormatting>
  <conditionalFormatting sqref="C80">
    <cfRule type="cellIs" dxfId="537" priority="35" operator="equal">
      <formula>" "</formula>
    </cfRule>
  </conditionalFormatting>
  <conditionalFormatting sqref="C81">
    <cfRule type="cellIs" dxfId="536" priority="34" operator="equal">
      <formula>" "</formula>
    </cfRule>
  </conditionalFormatting>
  <conditionalFormatting sqref="C82">
    <cfRule type="cellIs" dxfId="535" priority="33" operator="equal">
      <formula>" "</formula>
    </cfRule>
  </conditionalFormatting>
  <conditionalFormatting sqref="C83">
    <cfRule type="cellIs" dxfId="534" priority="32" operator="equal">
      <formula>" "</formula>
    </cfRule>
  </conditionalFormatting>
  <conditionalFormatting sqref="C84">
    <cfRule type="expression" dxfId="533" priority="30">
      <formula>$B$84="Smlouva o zpracování OÚ:"</formula>
    </cfRule>
  </conditionalFormatting>
  <conditionalFormatting sqref="C54">
    <cfRule type="cellIs" dxfId="532" priority="29" operator="equal">
      <formula>" "</formula>
    </cfRule>
  </conditionalFormatting>
  <conditionalFormatting sqref="C54">
    <cfRule type="cellIs" dxfId="531" priority="27" operator="equal">
      <formula>" "</formula>
    </cfRule>
    <cfRule type="cellIs" dxfId="530" priority="28" operator="equal">
      <formula>" "</formula>
    </cfRule>
  </conditionalFormatting>
  <conditionalFormatting sqref="C54">
    <cfRule type="expression" dxfId="529" priority="26">
      <formula>$B$54="Smlouva o zpracování OÚ:"</formula>
    </cfRule>
  </conditionalFormatting>
  <conditionalFormatting sqref="C38">
    <cfRule type="cellIs" dxfId="528" priority="25" operator="equal">
      <formula>" "</formula>
    </cfRule>
  </conditionalFormatting>
  <conditionalFormatting sqref="C39">
    <cfRule type="cellIs" dxfId="527" priority="24" operator="equal">
      <formula>" "</formula>
    </cfRule>
  </conditionalFormatting>
  <conditionalFormatting sqref="C38:C39">
    <cfRule type="cellIs" dxfId="526" priority="21" operator="equal">
      <formula>" "</formula>
    </cfRule>
    <cfRule type="cellIs" dxfId="525" priority="23" operator="equal">
      <formula>" "</formula>
    </cfRule>
  </conditionalFormatting>
  <conditionalFormatting sqref="C39">
    <cfRule type="cellIs" dxfId="524" priority="22" operator="equal">
      <formula>" "</formula>
    </cfRule>
  </conditionalFormatting>
  <conditionalFormatting sqref="C22">
    <cfRule type="cellIs" dxfId="523" priority="19" operator="equal">
      <formula>"NEVÍM"</formula>
    </cfRule>
    <cfRule type="cellIs" dxfId="522" priority="20" operator="equal">
      <formula>"ANO"</formula>
    </cfRule>
  </conditionalFormatting>
  <conditionalFormatting sqref="C20">
    <cfRule type="expression" dxfId="521" priority="18">
      <formula>$B$20="      - jejich druh:"</formula>
    </cfRule>
  </conditionalFormatting>
  <conditionalFormatting sqref="C21">
    <cfRule type="expression" dxfId="520" priority="17">
      <formula>$B$20="      - jejich druh:"</formula>
    </cfRule>
  </conditionalFormatting>
  <conditionalFormatting sqref="C19">
    <cfRule type="cellIs" dxfId="519" priority="16" operator="equal">
      <formula>"NEVÍM"</formula>
    </cfRule>
  </conditionalFormatting>
  <conditionalFormatting sqref="C32">
    <cfRule type="cellIs" dxfId="518" priority="14" operator="equal">
      <formula>"NEVÍM"</formula>
    </cfRule>
    <cfRule type="cellIs" dxfId="517" priority="15" operator="equal">
      <formula>"ANO"</formula>
    </cfRule>
  </conditionalFormatting>
  <conditionalFormatting sqref="C29">
    <cfRule type="cellIs" dxfId="516" priority="12" operator="equal">
      <formula>"NEVÍM"</formula>
    </cfRule>
    <cfRule type="cellIs" dxfId="515" priority="13" operator="equal">
      <formula>"ANO"</formula>
    </cfRule>
  </conditionalFormatting>
  <conditionalFormatting sqref="C31">
    <cfRule type="expression" dxfId="514" priority="2">
      <formula>$C$30="NE"</formula>
    </cfRule>
  </conditionalFormatting>
  <conditionalFormatting sqref="B31">
    <cfRule type="expression" dxfId="513" priority="1">
      <formula>$C$30="NE"</formula>
    </cfRule>
  </conditionalFormatting>
  <conditionalFormatting sqref="C25">
    <cfRule type="cellIs" dxfId="512" priority="10" operator="equal">
      <formula>#REF!</formula>
    </cfRule>
    <cfRule type="cellIs" dxfId="511" priority="11" operator="equal">
      <formula>#REF!</formula>
    </cfRule>
  </conditionalFormatting>
  <conditionalFormatting sqref="C16">
    <cfRule type="cellIs" dxfId="510" priority="6" operator="equal">
      <formula>#REF!</formula>
    </cfRule>
    <cfRule type="cellIs" dxfId="509" priority="7" operator="equal">
      <formula>#REF!</formula>
    </cfRule>
    <cfRule type="cellIs" dxfId="508" priority="8" operator="equal">
      <formula>#REF!</formula>
    </cfRule>
    <cfRule type="cellIs" dxfId="507" priority="9" operator="equal">
      <formula>#REF!</formula>
    </cfRule>
  </conditionalFormatting>
  <conditionalFormatting sqref="C30">
    <cfRule type="cellIs" dxfId="506" priority="5" operator="equal">
      <formula>#REF!</formula>
    </cfRule>
  </conditionalFormatting>
  <conditionalFormatting sqref="C31">
    <cfRule type="cellIs" dxfId="505" priority="3" operator="equal">
      <formula>#REF!</formula>
    </cfRule>
    <cfRule type="cellIs" dxfId="504"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9 C22 C29:C34">
      <formula1>#REF!</formula1>
    </dataValidation>
    <dataValidation type="list" allowBlank="1" showInputMessage="1" showErrorMessage="1" sqref="C44 C54 C64 C74 C84">
      <formula1>#REF!</formula1>
    </dataValidation>
    <dataValidation type="list" allowBlank="1" showInputMessage="1" showErrorMessage="1" sqref="C15">
      <formula1>#REF!</formula1>
    </dataValidation>
    <dataValidation type="list" allowBlank="1" showInputMessage="1" showErrorMessage="1" sqref="C25">
      <formula1>#REF!</formula1>
    </dataValidation>
    <dataValidation type="list" allowBlank="1" showInputMessage="1" showErrorMessage="1" sqref="C16">
      <formula1>#REF!</formula1>
    </dataValidation>
  </dataValidations>
  <hyperlinks>
    <hyperlink ref="C7" r:id="rId1"/>
  </hyperlinks>
  <pageMargins left="0.7" right="0.7" top="0.78740157499999996" bottom="0.78740157499999996" header="0.3" footer="0.3"/>
  <pageSetup paperSize="9" orientation="landscape"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topLeftCell="A7" zoomScaleNormal="100" workbookViewId="0">
      <selection activeCell="C10" sqref="C10"/>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28.5" x14ac:dyDescent="0.25">
      <c r="A2" s="2"/>
      <c r="B2" s="16" t="s">
        <v>0</v>
      </c>
      <c r="C2" s="19" t="s">
        <v>44</v>
      </c>
      <c r="D2" s="3"/>
    </row>
    <row r="3" spans="1:4" x14ac:dyDescent="0.25">
      <c r="A3" s="2"/>
      <c r="B3" s="16" t="s">
        <v>4</v>
      </c>
      <c r="C3" s="6" t="s">
        <v>45</v>
      </c>
      <c r="D3" s="3"/>
    </row>
    <row r="4" spans="1:4" x14ac:dyDescent="0.25">
      <c r="A4" s="2"/>
      <c r="B4" s="16" t="s">
        <v>1</v>
      </c>
      <c r="C4" s="18" t="s">
        <v>33</v>
      </c>
      <c r="D4" s="3"/>
    </row>
    <row r="5" spans="1:4" x14ac:dyDescent="0.25">
      <c r="A5" s="2"/>
      <c r="B5" s="16" t="s">
        <v>2</v>
      </c>
      <c r="C5" s="18"/>
      <c r="D5" s="3"/>
    </row>
    <row r="6" spans="1:4" x14ac:dyDescent="0.25">
      <c r="A6" s="2"/>
      <c r="B6" s="16" t="s">
        <v>11</v>
      </c>
      <c r="C6" s="18" t="s">
        <v>71</v>
      </c>
      <c r="D6" s="3"/>
    </row>
    <row r="7" spans="1:4" x14ac:dyDescent="0.25">
      <c r="A7" s="2"/>
      <c r="B7" s="16" t="s">
        <v>12</v>
      </c>
      <c r="C7" s="20" t="s">
        <v>51</v>
      </c>
      <c r="D7" s="3"/>
    </row>
    <row r="8" spans="1:4" x14ac:dyDescent="0.25">
      <c r="A8" s="2"/>
      <c r="B8" s="16" t="s">
        <v>13</v>
      </c>
      <c r="C8" s="17" t="s">
        <v>52</v>
      </c>
      <c r="D8" s="3"/>
    </row>
    <row r="9" spans="1:4" x14ac:dyDescent="0.25">
      <c r="A9" s="2"/>
      <c r="B9" s="16" t="s">
        <v>18</v>
      </c>
      <c r="C9" s="18" t="s">
        <v>69</v>
      </c>
      <c r="D9" s="3"/>
    </row>
    <row r="10" spans="1:4" ht="30" x14ac:dyDescent="0.25">
      <c r="A10" s="2"/>
      <c r="B10" s="16" t="s">
        <v>19</v>
      </c>
      <c r="C10" s="18" t="s">
        <v>99</v>
      </c>
      <c r="D10" s="3"/>
    </row>
    <row r="11" spans="1:4" x14ac:dyDescent="0.25">
      <c r="B11" s="12"/>
      <c r="C11" s="5"/>
    </row>
    <row r="12" spans="1:4" x14ac:dyDescent="0.25">
      <c r="A12" s="2"/>
      <c r="B12" s="16" t="s">
        <v>6</v>
      </c>
      <c r="C12" s="15" t="s">
        <v>95</v>
      </c>
      <c r="D12" s="3"/>
    </row>
    <row r="13" spans="1:4" x14ac:dyDescent="0.25">
      <c r="A13" s="2"/>
      <c r="B13" s="16" t="s">
        <v>10</v>
      </c>
      <c r="C13" s="18"/>
      <c r="D13" s="3"/>
    </row>
    <row r="14" spans="1:4" x14ac:dyDescent="0.25">
      <c r="A14" s="2"/>
      <c r="B14" s="16" t="s">
        <v>16</v>
      </c>
      <c r="C14" s="18" t="s">
        <v>17</v>
      </c>
      <c r="D14" s="3"/>
    </row>
    <row r="15" spans="1:4" x14ac:dyDescent="0.25">
      <c r="A15" s="2"/>
      <c r="B15" s="16" t="s">
        <v>14</v>
      </c>
      <c r="C15" s="18" t="s">
        <v>15</v>
      </c>
      <c r="D15" s="3"/>
    </row>
    <row r="16" spans="1:4" x14ac:dyDescent="0.25">
      <c r="A16" s="2"/>
      <c r="B16" s="16" t="s">
        <v>27</v>
      </c>
      <c r="C16" s="18"/>
      <c r="D16" s="3"/>
    </row>
    <row r="17" spans="1:4" ht="30" x14ac:dyDescent="0.25">
      <c r="A17" s="2"/>
      <c r="B17" s="16" t="s">
        <v>7</v>
      </c>
      <c r="C17" s="18" t="s">
        <v>46</v>
      </c>
      <c r="D17" s="3"/>
    </row>
    <row r="18" spans="1:4" ht="30" x14ac:dyDescent="0.25">
      <c r="A18" s="2"/>
      <c r="B18" s="16" t="s">
        <v>21</v>
      </c>
      <c r="C18" s="18" t="s">
        <v>92</v>
      </c>
      <c r="D18" s="3"/>
    </row>
    <row r="19" spans="1:4" x14ac:dyDescent="0.25">
      <c r="A19" s="2"/>
      <c r="B19" s="16" t="s">
        <v>8</v>
      </c>
      <c r="C19" s="18"/>
      <c r="D19" s="3"/>
    </row>
    <row r="20" spans="1:4" x14ac:dyDescent="0.25">
      <c r="A20" s="2"/>
      <c r="B20" s="16" t="str">
        <f>IF(C19="ANO","      - jejich druh:","")</f>
        <v/>
      </c>
      <c r="C20" s="5"/>
      <c r="D20" s="3"/>
    </row>
    <row r="21" spans="1:4" x14ac:dyDescent="0.25">
      <c r="A21" s="2"/>
      <c r="B21" s="16" t="str">
        <f>IF(C19="ANO","      - zákonnost zpracování:","")</f>
        <v/>
      </c>
      <c r="C21" s="5"/>
      <c r="D21" s="3"/>
    </row>
    <row r="22" spans="1:4" x14ac:dyDescent="0.25">
      <c r="A22" s="2"/>
      <c r="B22" s="16" t="s">
        <v>9</v>
      </c>
      <c r="C22" s="18"/>
      <c r="D22" s="3"/>
    </row>
    <row r="23" spans="1:4" x14ac:dyDescent="0.25">
      <c r="A23" s="2"/>
      <c r="B23" s="16" t="s">
        <v>22</v>
      </c>
      <c r="C23" s="18" t="s">
        <v>37</v>
      </c>
      <c r="D23" s="3"/>
    </row>
    <row r="24" spans="1:4" x14ac:dyDescent="0.25">
      <c r="A24" s="2"/>
      <c r="B24" s="16" t="s">
        <v>23</v>
      </c>
      <c r="C24" s="18" t="s">
        <v>40</v>
      </c>
      <c r="D24" s="3"/>
    </row>
    <row r="25" spans="1:4" x14ac:dyDescent="0.25">
      <c r="A25" s="2"/>
      <c r="B25" s="16" t="s">
        <v>26</v>
      </c>
      <c r="C25" s="18"/>
      <c r="D25" s="3"/>
    </row>
    <row r="26" spans="1:4" x14ac:dyDescent="0.25">
      <c r="A26" s="2"/>
      <c r="B26" s="16" t="s">
        <v>28</v>
      </c>
      <c r="C26" s="18" t="s">
        <v>47</v>
      </c>
      <c r="D26" s="3"/>
    </row>
    <row r="27" spans="1:4" x14ac:dyDescent="0.25">
      <c r="A27" s="2"/>
      <c r="B27" s="16" t="s">
        <v>29</v>
      </c>
      <c r="C27" s="18" t="s">
        <v>38</v>
      </c>
      <c r="D27" s="3"/>
    </row>
    <row r="28" spans="1:4" x14ac:dyDescent="0.25">
      <c r="A28" s="2"/>
      <c r="B28" s="16" t="s">
        <v>24</v>
      </c>
      <c r="C28" s="18" t="s">
        <v>82</v>
      </c>
      <c r="D28" s="3"/>
    </row>
    <row r="29" spans="1:4" x14ac:dyDescent="0.25">
      <c r="A29" s="2"/>
      <c r="B29" s="16" t="s">
        <v>25</v>
      </c>
      <c r="C29" s="18"/>
      <c r="D29" s="3"/>
    </row>
    <row r="30" spans="1:4" x14ac:dyDescent="0.25">
      <c r="A30" s="2"/>
      <c r="B30" s="16" t="s">
        <v>30</v>
      </c>
      <c r="C30" s="18"/>
      <c r="D30" s="3"/>
    </row>
    <row r="31" spans="1:4" x14ac:dyDescent="0.25">
      <c r="A31" s="2"/>
      <c r="B31" s="16" t="s">
        <v>31</v>
      </c>
      <c r="C31" s="18"/>
      <c r="D31" s="3"/>
    </row>
    <row r="32" spans="1:4" x14ac:dyDescent="0.25">
      <c r="A32" s="2"/>
      <c r="B32" s="16" t="s">
        <v>20</v>
      </c>
      <c r="C32" s="18"/>
      <c r="D32" s="3"/>
    </row>
    <row r="33" spans="1:4" ht="6.75" customHeight="1" x14ac:dyDescent="0.25">
      <c r="B33" s="12"/>
      <c r="C33" s="5"/>
    </row>
    <row r="34" spans="1:4" x14ac:dyDescent="0.25">
      <c r="A34" s="2"/>
      <c r="B34" s="11" t="s">
        <v>3</v>
      </c>
      <c r="C34" s="8"/>
      <c r="D34" s="3"/>
    </row>
    <row r="35" spans="1:4" x14ac:dyDescent="0.25">
      <c r="A35" s="2"/>
      <c r="B35" s="13" t="str">
        <f>IF(C34="ANO","Počet zpracovatelů:"," ")</f>
        <v xml:space="preserve"> </v>
      </c>
      <c r="C35" s="9"/>
      <c r="D35" s="3"/>
    </row>
    <row r="36" spans="1:4" ht="6.75" customHeight="1" x14ac:dyDescent="0.25">
      <c r="B36" s="12"/>
      <c r="C36" s="5">
        <v>3</v>
      </c>
    </row>
    <row r="37" spans="1:4" x14ac:dyDescent="0.25">
      <c r="B37" s="11" t="str">
        <f>IF(C35&gt;0,"ZPRACOVATEL 1"," ")</f>
        <v xml:space="preserve"> </v>
      </c>
      <c r="C37" s="5"/>
    </row>
    <row r="38" spans="1:4" x14ac:dyDescent="0.25">
      <c r="A38" s="2"/>
      <c r="B38" s="11" t="str">
        <f>IF(C35&gt;0,"Firma (název) zpracovatele:"," ")</f>
        <v xml:space="preserve"> </v>
      </c>
      <c r="C38" s="7" t="str">
        <f t="shared" ref="C38:C43" si="0">IF(B38=" "," ","")</f>
        <v xml:space="preserve"> </v>
      </c>
      <c r="D38" s="3"/>
    </row>
    <row r="39" spans="1:4" x14ac:dyDescent="0.25">
      <c r="A39" s="2"/>
      <c r="B39" s="11" t="str">
        <f>IF(C35&gt;0,"se sídlem:"," ")</f>
        <v xml:space="preserve"> </v>
      </c>
      <c r="C39" s="7" t="str">
        <f t="shared" si="0"/>
        <v xml:space="preserve"> </v>
      </c>
      <c r="D39" s="3"/>
    </row>
    <row r="40" spans="1:4" x14ac:dyDescent="0.25">
      <c r="A40" s="2"/>
      <c r="B40" s="11" t="str">
        <f>IF(C35&gt;0,"IČ:"," ")</f>
        <v xml:space="preserve"> </v>
      </c>
      <c r="C40" s="7" t="str">
        <f t="shared" si="0"/>
        <v xml:space="preserve"> </v>
      </c>
      <c r="D40" s="3"/>
    </row>
    <row r="41" spans="1:4" x14ac:dyDescent="0.25">
      <c r="A41" s="2"/>
      <c r="B41" s="11" t="str">
        <f>IF(C35&gt;0,"odpovědná osoba:"," ")</f>
        <v xml:space="preserve"> </v>
      </c>
      <c r="C41" s="7" t="str">
        <f t="shared" si="0"/>
        <v xml:space="preserve"> </v>
      </c>
      <c r="D41" s="3"/>
    </row>
    <row r="42" spans="1:4" x14ac:dyDescent="0.25">
      <c r="A42" s="2"/>
      <c r="B42" s="11" t="str">
        <f>IF(C35&gt;0,"e-mail:"," ")</f>
        <v xml:space="preserve"> </v>
      </c>
      <c r="C42" s="7" t="str">
        <f t="shared" si="0"/>
        <v xml:space="preserve"> </v>
      </c>
      <c r="D42" s="3"/>
    </row>
    <row r="43" spans="1:4" x14ac:dyDescent="0.25">
      <c r="A43" s="2"/>
      <c r="B43" s="11" t="str">
        <f>IF(C35&gt;0,"telefon:"," ")</f>
        <v xml:space="preserve"> </v>
      </c>
      <c r="C43" s="7" t="str">
        <f t="shared" si="0"/>
        <v xml:space="preserve"> </v>
      </c>
      <c r="D43" s="3"/>
    </row>
    <row r="44" spans="1:4" x14ac:dyDescent="0.25">
      <c r="A44" s="2"/>
      <c r="B44" s="11" t="str">
        <f>IF(C35&gt;0,"Smlouva o zpracování OÚ:"," ")</f>
        <v xml:space="preserve"> </v>
      </c>
      <c r="C44" s="7" t="s">
        <v>5</v>
      </c>
      <c r="D44" s="3"/>
    </row>
    <row r="45" spans="1:4" x14ac:dyDescent="0.25">
      <c r="A45" s="2"/>
      <c r="B45" s="11" t="e">
        <f>IF(AND(C35&gt;0,C44=#REF!),"Právní předpis:"," ")</f>
        <v>#REF!</v>
      </c>
      <c r="C45" s="7" t="e">
        <f>IF(B45=" "," ","")</f>
        <v>#REF!</v>
      </c>
      <c r="D45" s="3"/>
    </row>
    <row r="46" spans="1:4" ht="6.75" customHeight="1" x14ac:dyDescent="0.25">
      <c r="B46" s="12"/>
      <c r="C46" s="5">
        <v>3</v>
      </c>
    </row>
    <row r="47" spans="1:4" x14ac:dyDescent="0.25">
      <c r="B47" s="11" t="str">
        <f>IF(C35&gt;1,"ZPRACOVATEL 2"," ")</f>
        <v xml:space="preserve"> </v>
      </c>
      <c r="C47" s="5"/>
    </row>
    <row r="48" spans="1:4" x14ac:dyDescent="0.25">
      <c r="A48" s="2"/>
      <c r="B48" s="11" t="str">
        <f>IF(C35&gt;1,"Firma (název) zpracovatele:"," ")</f>
        <v xml:space="preserve"> </v>
      </c>
      <c r="C48" s="7" t="str">
        <f t="shared" ref="C48:C53" si="1">IF(B48=" "," ","")</f>
        <v xml:space="preserve"> </v>
      </c>
      <c r="D48" s="3"/>
    </row>
    <row r="49" spans="1:4" x14ac:dyDescent="0.25">
      <c r="A49" s="2"/>
      <c r="B49" s="11" t="str">
        <f>IF(C35&gt;1,"se sídlem:"," ")</f>
        <v xml:space="preserve"> </v>
      </c>
      <c r="C49" s="7" t="str">
        <f t="shared" si="1"/>
        <v xml:space="preserve"> </v>
      </c>
      <c r="D49" s="3"/>
    </row>
    <row r="50" spans="1:4" x14ac:dyDescent="0.25">
      <c r="A50" s="2"/>
      <c r="B50" s="11" t="str">
        <f>IF(C35&gt;1,"IČ:"," ")</f>
        <v xml:space="preserve"> </v>
      </c>
      <c r="C50" s="7" t="str">
        <f t="shared" si="1"/>
        <v xml:space="preserve"> </v>
      </c>
      <c r="D50" s="3"/>
    </row>
    <row r="51" spans="1:4" x14ac:dyDescent="0.25">
      <c r="A51" s="2"/>
      <c r="B51" s="11" t="str">
        <f>IF(C35&gt;1,"odpovědná osoba:"," ")</f>
        <v xml:space="preserve"> </v>
      </c>
      <c r="C51" s="7" t="str">
        <f t="shared" si="1"/>
        <v xml:space="preserve"> </v>
      </c>
      <c r="D51" s="3"/>
    </row>
    <row r="52" spans="1:4" x14ac:dyDescent="0.25">
      <c r="A52" s="2"/>
      <c r="B52" s="11" t="str">
        <f>IF(C35&gt;1,"e-mail:"," ")</f>
        <v xml:space="preserve"> </v>
      </c>
      <c r="C52" s="7" t="str">
        <f t="shared" si="1"/>
        <v xml:space="preserve"> </v>
      </c>
      <c r="D52" s="3"/>
    </row>
    <row r="53" spans="1:4" x14ac:dyDescent="0.25">
      <c r="A53" s="2"/>
      <c r="B53" s="11" t="str">
        <f>IF(C35&gt;1,"telefon:"," ")</f>
        <v xml:space="preserve"> </v>
      </c>
      <c r="C53" s="7" t="str">
        <f t="shared" si="1"/>
        <v xml:space="preserve"> </v>
      </c>
      <c r="D53" s="3"/>
    </row>
    <row r="54" spans="1:4" x14ac:dyDescent="0.25">
      <c r="A54" s="2"/>
      <c r="B54" s="11" t="str">
        <f>IF(C35&gt;1,"Smlouva o zpracování OÚ:"," ")</f>
        <v xml:space="preserve"> </v>
      </c>
      <c r="C54" s="7" t="s">
        <v>5</v>
      </c>
      <c r="D54" s="3"/>
    </row>
    <row r="55" spans="1:4" x14ac:dyDescent="0.25">
      <c r="A55" s="2"/>
      <c r="B55" s="11" t="e">
        <f>IF(AND(C35&gt;1,C54=#REF!),"Právní předpis:"," ")</f>
        <v>#REF!</v>
      </c>
      <c r="C55" s="7" t="e">
        <f>IF(B55=" "," ","")</f>
        <v>#REF!</v>
      </c>
      <c r="D55" s="3"/>
    </row>
    <row r="56" spans="1:4" ht="6.75" customHeight="1" x14ac:dyDescent="0.25">
      <c r="B56" s="12"/>
      <c r="C56" s="5">
        <v>3</v>
      </c>
    </row>
    <row r="57" spans="1:4" x14ac:dyDescent="0.25">
      <c r="B57" s="11" t="str">
        <f>IF(C35&gt;2,"ZPRACOVATEL 3"," ")</f>
        <v xml:space="preserve"> </v>
      </c>
      <c r="C57" s="5"/>
    </row>
    <row r="58" spans="1:4" x14ac:dyDescent="0.25">
      <c r="A58" s="2"/>
      <c r="B58" s="11" t="str">
        <f>IF(C35&gt;2,"Firma (název) zpracovatele:"," ")</f>
        <v xml:space="preserve"> </v>
      </c>
      <c r="C58" s="7" t="str">
        <f t="shared" ref="C58:C63" si="2">IF(B58=" "," ","")</f>
        <v xml:space="preserve"> </v>
      </c>
      <c r="D58" s="3"/>
    </row>
    <row r="59" spans="1:4" x14ac:dyDescent="0.25">
      <c r="A59" s="2"/>
      <c r="B59" s="11" t="str">
        <f>IF(C35&gt;2,"se sídlem:"," ")</f>
        <v xml:space="preserve"> </v>
      </c>
      <c r="C59" s="7" t="str">
        <f t="shared" si="2"/>
        <v xml:space="preserve"> </v>
      </c>
      <c r="D59" s="3"/>
    </row>
    <row r="60" spans="1:4" x14ac:dyDescent="0.25">
      <c r="A60" s="2"/>
      <c r="B60" s="11" t="str">
        <f>IF(C35&gt;2,"IČ:"," ")</f>
        <v xml:space="preserve"> </v>
      </c>
      <c r="C60" s="7" t="str">
        <f t="shared" si="2"/>
        <v xml:space="preserve"> </v>
      </c>
      <c r="D60" s="3"/>
    </row>
    <row r="61" spans="1:4" x14ac:dyDescent="0.25">
      <c r="A61" s="2"/>
      <c r="B61" s="11" t="str">
        <f>IF(C35&gt;2,"odpovědná osoba:"," ")</f>
        <v xml:space="preserve"> </v>
      </c>
      <c r="C61" s="7" t="str">
        <f t="shared" si="2"/>
        <v xml:space="preserve"> </v>
      </c>
      <c r="D61" s="3"/>
    </row>
    <row r="62" spans="1:4" x14ac:dyDescent="0.25">
      <c r="A62" s="2"/>
      <c r="B62" s="11" t="str">
        <f>IF(C35&gt;2,"e-mail:"," ")</f>
        <v xml:space="preserve"> </v>
      </c>
      <c r="C62" s="7" t="str">
        <f t="shared" si="2"/>
        <v xml:space="preserve"> </v>
      </c>
      <c r="D62" s="3"/>
    </row>
    <row r="63" spans="1:4" x14ac:dyDescent="0.25">
      <c r="A63" s="2"/>
      <c r="B63" s="11" t="str">
        <f>IF(C35&gt;2,"telefon:"," ")</f>
        <v xml:space="preserve"> </v>
      </c>
      <c r="C63" s="7" t="str">
        <f t="shared" si="2"/>
        <v xml:space="preserve"> </v>
      </c>
      <c r="D63" s="3"/>
    </row>
    <row r="64" spans="1:4" x14ac:dyDescent="0.25">
      <c r="A64" s="2"/>
      <c r="B64" s="11" t="str">
        <f>IF(C35&gt;2,"Smlouva o zpracování OÚ:"," ")</f>
        <v xml:space="preserve"> </v>
      </c>
      <c r="C64" s="7" t="s">
        <v>5</v>
      </c>
      <c r="D64" s="3"/>
    </row>
    <row r="65" spans="1:4" x14ac:dyDescent="0.25">
      <c r="A65" s="2"/>
      <c r="B65" s="11" t="e">
        <f>IF(AND(C35&gt;2,C64=#REF!),"Právní předpis:"," ")</f>
        <v>#REF!</v>
      </c>
      <c r="C65" s="7" t="e">
        <f>IF(B65=" "," ","")</f>
        <v>#REF!</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5</v>
      </c>
      <c r="D74" s="3"/>
    </row>
    <row r="75" spans="1:4" x14ac:dyDescent="0.25">
      <c r="A75" s="2"/>
      <c r="B75" s="11" t="e">
        <f>IF(AND(C35&gt;3,C74=#REF!),"Právní předpis:"," ")</f>
        <v>#REF!</v>
      </c>
      <c r="C75" s="7" t="e">
        <f>IF(B75=" "," ","")</f>
        <v>#REF!</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5</v>
      </c>
      <c r="D84" s="3"/>
    </row>
    <row r="85" spans="1:4" x14ac:dyDescent="0.25">
      <c r="A85" s="2"/>
      <c r="B85" s="11" t="e">
        <f>IF(AND(C35&gt;4,C84=#REF!),"Právní předpis:"," ")</f>
        <v>#REF!</v>
      </c>
      <c r="C85" s="7" t="e">
        <f>IF(B85=" "," ","")</f>
        <v>#REF!</v>
      </c>
      <c r="D85" s="3"/>
    </row>
  </sheetData>
  <conditionalFormatting sqref="B38">
    <cfRule type="cellIs" dxfId="503" priority="84" operator="equal">
      <formula>" "</formula>
    </cfRule>
  </conditionalFormatting>
  <conditionalFormatting sqref="B40:C45 B39">
    <cfRule type="cellIs" dxfId="502" priority="83" operator="equal">
      <formula>" "</formula>
    </cfRule>
  </conditionalFormatting>
  <conditionalFormatting sqref="B35">
    <cfRule type="cellIs" dxfId="501" priority="82" operator="equal">
      <formula>" "</formula>
    </cfRule>
  </conditionalFormatting>
  <conditionalFormatting sqref="B37">
    <cfRule type="cellIs" dxfId="500" priority="81" operator="equal">
      <formula>" "</formula>
    </cfRule>
  </conditionalFormatting>
  <conditionalFormatting sqref="C40:C45">
    <cfRule type="cellIs" dxfId="499" priority="75" operator="equal">
      <formula>" "</formula>
    </cfRule>
    <cfRule type="cellIs" dxfId="498" priority="80" operator="equal">
      <formula>" "</formula>
    </cfRule>
  </conditionalFormatting>
  <conditionalFormatting sqref="C40">
    <cfRule type="cellIs" dxfId="497" priority="79" operator="equal">
      <formula>" "</formula>
    </cfRule>
  </conditionalFormatting>
  <conditionalFormatting sqref="C41">
    <cfRule type="cellIs" dxfId="496" priority="78" operator="equal">
      <formula>" "</formula>
    </cfRule>
  </conditionalFormatting>
  <conditionalFormatting sqref="C42">
    <cfRule type="cellIs" dxfId="495" priority="77" operator="equal">
      <formula>" "</formula>
    </cfRule>
  </conditionalFormatting>
  <conditionalFormatting sqref="C43">
    <cfRule type="cellIs" dxfId="494" priority="76" operator="equal">
      <formula>" "</formula>
    </cfRule>
  </conditionalFormatting>
  <conditionalFormatting sqref="C35">
    <cfRule type="expression" dxfId="493" priority="74">
      <formula>$B$35="Počet zpracovatelů:"</formula>
    </cfRule>
  </conditionalFormatting>
  <conditionalFormatting sqref="C44">
    <cfRule type="expression" dxfId="492" priority="73">
      <formula>$B$44="Smlouva o zpracování OÚ:"</formula>
    </cfRule>
  </conditionalFormatting>
  <conditionalFormatting sqref="B48:C48">
    <cfRule type="cellIs" dxfId="491" priority="72" operator="equal">
      <formula>" "</formula>
    </cfRule>
  </conditionalFormatting>
  <conditionalFormatting sqref="B49:C53 B55:C55 B54">
    <cfRule type="cellIs" dxfId="490" priority="71" operator="equal">
      <formula>" "</formula>
    </cfRule>
  </conditionalFormatting>
  <conditionalFormatting sqref="B47">
    <cfRule type="cellIs" dxfId="489" priority="70" operator="equal">
      <formula>" "</formula>
    </cfRule>
  </conditionalFormatting>
  <conditionalFormatting sqref="C48:C53 C55">
    <cfRule type="cellIs" dxfId="488" priority="63" operator="equal">
      <formula>" "</formula>
    </cfRule>
    <cfRule type="cellIs" dxfId="487" priority="69" operator="equal">
      <formula>" "</formula>
    </cfRule>
  </conditionalFormatting>
  <conditionalFormatting sqref="C49">
    <cfRule type="cellIs" dxfId="486" priority="68" operator="equal">
      <formula>" "</formula>
    </cfRule>
  </conditionalFormatting>
  <conditionalFormatting sqref="C50">
    <cfRule type="cellIs" dxfId="485" priority="67" operator="equal">
      <formula>" "</formula>
    </cfRule>
  </conditionalFormatting>
  <conditionalFormatting sqref="C51">
    <cfRule type="cellIs" dxfId="484" priority="66" operator="equal">
      <formula>" "</formula>
    </cfRule>
  </conditionalFormatting>
  <conditionalFormatting sqref="C52">
    <cfRule type="cellIs" dxfId="483" priority="65" operator="equal">
      <formula>" "</formula>
    </cfRule>
  </conditionalFormatting>
  <conditionalFormatting sqref="C53">
    <cfRule type="cellIs" dxfId="482" priority="64" operator="equal">
      <formula>" "</formula>
    </cfRule>
  </conditionalFormatting>
  <conditionalFormatting sqref="B58:C58">
    <cfRule type="cellIs" dxfId="481" priority="62" operator="equal">
      <formula>" "</formula>
    </cfRule>
  </conditionalFormatting>
  <conditionalFormatting sqref="B59:C65">
    <cfRule type="cellIs" dxfId="480" priority="61" operator="equal">
      <formula>" "</formula>
    </cfRule>
  </conditionalFormatting>
  <conditionalFormatting sqref="B57">
    <cfRule type="cellIs" dxfId="479" priority="60" operator="equal">
      <formula>" "</formula>
    </cfRule>
  </conditionalFormatting>
  <conditionalFormatting sqref="C58:C65">
    <cfRule type="cellIs" dxfId="478" priority="53" operator="equal">
      <formula>" "</formula>
    </cfRule>
    <cfRule type="cellIs" dxfId="477" priority="59" operator="equal">
      <formula>" "</formula>
    </cfRule>
  </conditionalFormatting>
  <conditionalFormatting sqref="C59">
    <cfRule type="cellIs" dxfId="476" priority="58" operator="equal">
      <formula>" "</formula>
    </cfRule>
  </conditionalFormatting>
  <conditionalFormatting sqref="C60">
    <cfRule type="cellIs" dxfId="475" priority="57" operator="equal">
      <formula>" "</formula>
    </cfRule>
  </conditionalFormatting>
  <conditionalFormatting sqref="C61">
    <cfRule type="cellIs" dxfId="474" priority="56" operator="equal">
      <formula>" "</formula>
    </cfRule>
  </conditionalFormatting>
  <conditionalFormatting sqref="C62">
    <cfRule type="cellIs" dxfId="473" priority="55" operator="equal">
      <formula>" "</formula>
    </cfRule>
  </conditionalFormatting>
  <conditionalFormatting sqref="C63">
    <cfRule type="cellIs" dxfId="472" priority="54" operator="equal">
      <formula>" "</formula>
    </cfRule>
  </conditionalFormatting>
  <conditionalFormatting sqref="C64">
    <cfRule type="expression" dxfId="471" priority="52">
      <formula>$B$64="Smlouva o zpracování OÚ:"</formula>
    </cfRule>
  </conditionalFormatting>
  <conditionalFormatting sqref="B68:C68">
    <cfRule type="cellIs" dxfId="470" priority="51" operator="equal">
      <formula>" "</formula>
    </cfRule>
  </conditionalFormatting>
  <conditionalFormatting sqref="B69:C75">
    <cfRule type="cellIs" dxfId="469" priority="50" operator="equal">
      <formula>" "</formula>
    </cfRule>
  </conditionalFormatting>
  <conditionalFormatting sqref="B67">
    <cfRule type="cellIs" dxfId="468" priority="49" operator="equal">
      <formula>" "</formula>
    </cfRule>
  </conditionalFormatting>
  <conditionalFormatting sqref="C68:C75">
    <cfRule type="cellIs" dxfId="467" priority="42" operator="equal">
      <formula>" "</formula>
    </cfRule>
    <cfRule type="cellIs" dxfId="466" priority="48" operator="equal">
      <formula>" "</formula>
    </cfRule>
  </conditionalFormatting>
  <conditionalFormatting sqref="C69">
    <cfRule type="cellIs" dxfId="465" priority="47" operator="equal">
      <formula>" "</formula>
    </cfRule>
  </conditionalFormatting>
  <conditionalFormatting sqref="C70">
    <cfRule type="cellIs" dxfId="464" priority="46" operator="equal">
      <formula>" "</formula>
    </cfRule>
  </conditionalFormatting>
  <conditionalFormatting sqref="C71">
    <cfRule type="cellIs" dxfId="463" priority="45" operator="equal">
      <formula>" "</formula>
    </cfRule>
  </conditionalFormatting>
  <conditionalFormatting sqref="C72">
    <cfRule type="cellIs" dxfId="462" priority="44" operator="equal">
      <formula>" "</formula>
    </cfRule>
  </conditionalFormatting>
  <conditionalFormatting sqref="C73">
    <cfRule type="cellIs" dxfId="461" priority="43" operator="equal">
      <formula>" "</formula>
    </cfRule>
  </conditionalFormatting>
  <conditionalFormatting sqref="C74">
    <cfRule type="expression" dxfId="460" priority="41">
      <formula>$B$74="Smlouva o zpracování OÚ:"</formula>
    </cfRule>
  </conditionalFormatting>
  <conditionalFormatting sqref="B78:C78">
    <cfRule type="cellIs" dxfId="459" priority="40" operator="equal">
      <formula>" "</formula>
    </cfRule>
  </conditionalFormatting>
  <conditionalFormatting sqref="B79:C85">
    <cfRule type="cellIs" dxfId="458" priority="39" operator="equal">
      <formula>" "</formula>
    </cfRule>
  </conditionalFormatting>
  <conditionalFormatting sqref="B77">
    <cfRule type="cellIs" dxfId="457" priority="38" operator="equal">
      <formula>" "</formula>
    </cfRule>
  </conditionalFormatting>
  <conditionalFormatting sqref="C78:C85">
    <cfRule type="cellIs" dxfId="456" priority="31" operator="equal">
      <formula>" "</formula>
    </cfRule>
    <cfRule type="cellIs" dxfId="455" priority="37" operator="equal">
      <formula>" "</formula>
    </cfRule>
  </conditionalFormatting>
  <conditionalFormatting sqref="C79">
    <cfRule type="cellIs" dxfId="454" priority="36" operator="equal">
      <formula>" "</formula>
    </cfRule>
  </conditionalFormatting>
  <conditionalFormatting sqref="C80">
    <cfRule type="cellIs" dxfId="453" priority="35" operator="equal">
      <formula>" "</formula>
    </cfRule>
  </conditionalFormatting>
  <conditionalFormatting sqref="C81">
    <cfRule type="cellIs" dxfId="452" priority="34" operator="equal">
      <formula>" "</formula>
    </cfRule>
  </conditionalFormatting>
  <conditionalFormatting sqref="C82">
    <cfRule type="cellIs" dxfId="451" priority="33" operator="equal">
      <formula>" "</formula>
    </cfRule>
  </conditionalFormatting>
  <conditionalFormatting sqref="C83">
    <cfRule type="cellIs" dxfId="450" priority="32" operator="equal">
      <formula>" "</formula>
    </cfRule>
  </conditionalFormatting>
  <conditionalFormatting sqref="C84">
    <cfRule type="expression" dxfId="449" priority="30">
      <formula>$B$84="Smlouva o zpracování OÚ:"</formula>
    </cfRule>
  </conditionalFormatting>
  <conditionalFormatting sqref="C54">
    <cfRule type="cellIs" dxfId="448" priority="29" operator="equal">
      <formula>" "</formula>
    </cfRule>
  </conditionalFormatting>
  <conditionalFormatting sqref="C54">
    <cfRule type="cellIs" dxfId="447" priority="27" operator="equal">
      <formula>" "</formula>
    </cfRule>
    <cfRule type="cellIs" dxfId="446" priority="28" operator="equal">
      <formula>" "</formula>
    </cfRule>
  </conditionalFormatting>
  <conditionalFormatting sqref="C54">
    <cfRule type="expression" dxfId="445" priority="26">
      <formula>$B$54="Smlouva o zpracování OÚ:"</formula>
    </cfRule>
  </conditionalFormatting>
  <conditionalFormatting sqref="C38">
    <cfRule type="cellIs" dxfId="444" priority="25" operator="equal">
      <formula>" "</formula>
    </cfRule>
  </conditionalFormatting>
  <conditionalFormatting sqref="C39">
    <cfRule type="cellIs" dxfId="443" priority="24" operator="equal">
      <formula>" "</formula>
    </cfRule>
  </conditionalFormatting>
  <conditionalFormatting sqref="C38:C39">
    <cfRule type="cellIs" dxfId="442" priority="21" operator="equal">
      <formula>" "</formula>
    </cfRule>
    <cfRule type="cellIs" dxfId="441" priority="23" operator="equal">
      <formula>" "</formula>
    </cfRule>
  </conditionalFormatting>
  <conditionalFormatting sqref="C39">
    <cfRule type="cellIs" dxfId="440" priority="22" operator="equal">
      <formula>" "</formula>
    </cfRule>
  </conditionalFormatting>
  <conditionalFormatting sqref="C22">
    <cfRule type="cellIs" dxfId="439" priority="19" operator="equal">
      <formula>"NEVÍM"</formula>
    </cfRule>
    <cfRule type="cellIs" dxfId="438" priority="20" operator="equal">
      <formula>"ANO"</formula>
    </cfRule>
  </conditionalFormatting>
  <conditionalFormatting sqref="C20">
    <cfRule type="expression" dxfId="437" priority="18">
      <formula>$B$20="      - jejich druh:"</formula>
    </cfRule>
  </conditionalFormatting>
  <conditionalFormatting sqref="C21">
    <cfRule type="expression" dxfId="436" priority="17">
      <formula>$B$20="      - jejich druh:"</formula>
    </cfRule>
  </conditionalFormatting>
  <conditionalFormatting sqref="C19">
    <cfRule type="cellIs" dxfId="435" priority="16" operator="equal">
      <formula>"NEVÍM"</formula>
    </cfRule>
  </conditionalFormatting>
  <conditionalFormatting sqref="C32">
    <cfRule type="cellIs" dxfId="434" priority="14" operator="equal">
      <formula>"NEVÍM"</formula>
    </cfRule>
    <cfRule type="cellIs" dxfId="433" priority="15" operator="equal">
      <formula>"ANO"</formula>
    </cfRule>
  </conditionalFormatting>
  <conditionalFormatting sqref="C29">
    <cfRule type="cellIs" dxfId="432" priority="12" operator="equal">
      <formula>"NEVÍM"</formula>
    </cfRule>
    <cfRule type="cellIs" dxfId="431" priority="13" operator="equal">
      <formula>"ANO"</formula>
    </cfRule>
  </conditionalFormatting>
  <conditionalFormatting sqref="C31">
    <cfRule type="expression" dxfId="430" priority="2">
      <formula>$C$30="NE"</formula>
    </cfRule>
  </conditionalFormatting>
  <conditionalFormatting sqref="B31">
    <cfRule type="expression" dxfId="429" priority="1">
      <formula>$C$30="NE"</formula>
    </cfRule>
  </conditionalFormatting>
  <conditionalFormatting sqref="C25">
    <cfRule type="cellIs" dxfId="428" priority="10" operator="equal">
      <formula>#REF!</formula>
    </cfRule>
    <cfRule type="cellIs" dxfId="427" priority="11" operator="equal">
      <formula>#REF!</formula>
    </cfRule>
  </conditionalFormatting>
  <conditionalFormatting sqref="C16">
    <cfRule type="cellIs" dxfId="426" priority="6" operator="equal">
      <formula>#REF!</formula>
    </cfRule>
    <cfRule type="cellIs" dxfId="425" priority="7" operator="equal">
      <formula>#REF!</formula>
    </cfRule>
    <cfRule type="cellIs" dxfId="424" priority="8" operator="equal">
      <formula>#REF!</formula>
    </cfRule>
    <cfRule type="cellIs" dxfId="423" priority="9" operator="equal">
      <formula>#REF!</formula>
    </cfRule>
  </conditionalFormatting>
  <conditionalFormatting sqref="C30">
    <cfRule type="cellIs" dxfId="422" priority="5" operator="equal">
      <formula>#REF!</formula>
    </cfRule>
  </conditionalFormatting>
  <conditionalFormatting sqref="C31">
    <cfRule type="cellIs" dxfId="421" priority="3" operator="equal">
      <formula>#REF!</formula>
    </cfRule>
    <cfRule type="cellIs" dxfId="420"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pageSetup paperSize="9" scale="39" fitToWidth="0" orientation="landscape"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85"/>
  <sheetViews>
    <sheetView zoomScaleNormal="100" workbookViewId="0">
      <selection activeCell="C10" sqref="C10"/>
    </sheetView>
  </sheetViews>
  <sheetFormatPr defaultColWidth="9.140625" defaultRowHeight="15" x14ac:dyDescent="0.25"/>
  <cols>
    <col min="1" max="1" width="3.28515625" style="1" customWidth="1"/>
    <col min="2" max="2" width="31.28515625" style="14" customWidth="1"/>
    <col min="3" max="3" width="65" style="1" customWidth="1"/>
    <col min="4" max="16384" width="9.140625" style="1"/>
  </cols>
  <sheetData>
    <row r="1" spans="1:3" x14ac:dyDescent="0.25">
      <c r="B1" s="10"/>
      <c r="C1" s="4"/>
    </row>
    <row r="2" spans="1:3" x14ac:dyDescent="0.25">
      <c r="A2" s="2"/>
      <c r="B2" s="16" t="s">
        <v>0</v>
      </c>
      <c r="C2" s="19" t="s">
        <v>49</v>
      </c>
    </row>
    <row r="3" spans="1:3" x14ac:dyDescent="0.25">
      <c r="A3" s="2"/>
      <c r="B3" s="16" t="s">
        <v>4</v>
      </c>
      <c r="C3" s="6" t="s">
        <v>48</v>
      </c>
    </row>
    <row r="4" spans="1:3" x14ac:dyDescent="0.25">
      <c r="A4" s="2"/>
      <c r="B4" s="16" t="s">
        <v>1</v>
      </c>
      <c r="C4" s="18" t="s">
        <v>33</v>
      </c>
    </row>
    <row r="5" spans="1:3" x14ac:dyDescent="0.25">
      <c r="A5" s="2"/>
      <c r="B5" s="16" t="s">
        <v>2</v>
      </c>
      <c r="C5" s="18"/>
    </row>
    <row r="6" spans="1:3" x14ac:dyDescent="0.25">
      <c r="A6" s="2"/>
      <c r="B6" s="16" t="s">
        <v>11</v>
      </c>
      <c r="C6" s="18" t="s">
        <v>70</v>
      </c>
    </row>
    <row r="7" spans="1:3" x14ac:dyDescent="0.25">
      <c r="A7" s="2"/>
      <c r="B7" s="16" t="s">
        <v>12</v>
      </c>
      <c r="C7" s="20" t="s">
        <v>50</v>
      </c>
    </row>
    <row r="8" spans="1:3" x14ac:dyDescent="0.25">
      <c r="A8" s="2"/>
      <c r="B8" s="16" t="s">
        <v>13</v>
      </c>
      <c r="C8" s="17" t="s">
        <v>53</v>
      </c>
    </row>
    <row r="9" spans="1:3" x14ac:dyDescent="0.25">
      <c r="A9" s="2"/>
      <c r="B9" s="16" t="s">
        <v>18</v>
      </c>
      <c r="C9" s="18" t="s">
        <v>69</v>
      </c>
    </row>
    <row r="10" spans="1:3" x14ac:dyDescent="0.25">
      <c r="A10" s="2"/>
      <c r="B10" s="16" t="s">
        <v>19</v>
      </c>
      <c r="C10" s="18" t="s">
        <v>98</v>
      </c>
    </row>
    <row r="11" spans="1:3" x14ac:dyDescent="0.25">
      <c r="B11" s="12"/>
      <c r="C11" s="5"/>
    </row>
    <row r="12" spans="1:3" x14ac:dyDescent="0.25">
      <c r="A12" s="2"/>
      <c r="B12" s="16" t="s">
        <v>6</v>
      </c>
      <c r="C12" s="15" t="s">
        <v>90</v>
      </c>
    </row>
    <row r="13" spans="1:3" x14ac:dyDescent="0.25">
      <c r="A13" s="2"/>
      <c r="B13" s="16" t="s">
        <v>10</v>
      </c>
      <c r="C13" s="18"/>
    </row>
    <row r="14" spans="1:3" x14ac:dyDescent="0.25">
      <c r="A14" s="2"/>
      <c r="B14" s="16" t="s">
        <v>16</v>
      </c>
      <c r="C14" s="18" t="s">
        <v>76</v>
      </c>
    </row>
    <row r="15" spans="1:3" x14ac:dyDescent="0.25">
      <c r="A15" s="2"/>
      <c r="B15" s="16" t="s">
        <v>14</v>
      </c>
      <c r="C15" s="18" t="s">
        <v>15</v>
      </c>
    </row>
    <row r="16" spans="1:3" x14ac:dyDescent="0.25">
      <c r="A16" s="2"/>
      <c r="B16" s="16" t="s">
        <v>27</v>
      </c>
      <c r="C16" s="18"/>
    </row>
    <row r="17" spans="1:3" ht="30" x14ac:dyDescent="0.25">
      <c r="A17" s="2"/>
      <c r="B17" s="16" t="s">
        <v>7</v>
      </c>
      <c r="C17" s="18" t="s">
        <v>77</v>
      </c>
    </row>
    <row r="18" spans="1:3" ht="30" x14ac:dyDescent="0.25">
      <c r="A18" s="2"/>
      <c r="B18" s="16" t="s">
        <v>21</v>
      </c>
      <c r="C18" s="18" t="s">
        <v>91</v>
      </c>
    </row>
    <row r="19" spans="1:3" x14ac:dyDescent="0.25">
      <c r="A19" s="2"/>
      <c r="B19" s="16" t="s">
        <v>8</v>
      </c>
      <c r="C19" s="18"/>
    </row>
    <row r="20" spans="1:3" x14ac:dyDescent="0.25">
      <c r="A20" s="2"/>
      <c r="B20" s="16" t="str">
        <f>IF(C19="ANO","      - jejich druh:","")</f>
        <v/>
      </c>
      <c r="C20" s="5"/>
    </row>
    <row r="21" spans="1:3" x14ac:dyDescent="0.25">
      <c r="A21" s="2"/>
      <c r="B21" s="16" t="str">
        <f>IF(C19="ANO","      - zákonnost zpracování:","")</f>
        <v/>
      </c>
      <c r="C21" s="5"/>
    </row>
    <row r="22" spans="1:3" x14ac:dyDescent="0.25">
      <c r="A22" s="2"/>
      <c r="B22" s="16" t="s">
        <v>9</v>
      </c>
      <c r="C22" s="18"/>
    </row>
    <row r="23" spans="1:3" x14ac:dyDescent="0.25">
      <c r="A23" s="2"/>
      <c r="B23" s="16" t="s">
        <v>22</v>
      </c>
      <c r="C23" s="18" t="s">
        <v>37</v>
      </c>
    </row>
    <row r="24" spans="1:3" x14ac:dyDescent="0.25">
      <c r="A24" s="2"/>
      <c r="B24" s="16" t="s">
        <v>23</v>
      </c>
      <c r="C24" s="18" t="s">
        <v>40</v>
      </c>
    </row>
    <row r="25" spans="1:3" x14ac:dyDescent="0.25">
      <c r="A25" s="2"/>
      <c r="B25" s="16" t="s">
        <v>26</v>
      </c>
      <c r="C25" s="18"/>
    </row>
    <row r="26" spans="1:3" x14ac:dyDescent="0.25">
      <c r="A26" s="2"/>
      <c r="B26" s="16" t="s">
        <v>28</v>
      </c>
      <c r="C26" s="18" t="s">
        <v>78</v>
      </c>
    </row>
    <row r="27" spans="1:3" x14ac:dyDescent="0.25">
      <c r="A27" s="2"/>
      <c r="B27" s="16" t="s">
        <v>29</v>
      </c>
      <c r="C27" s="18" t="s">
        <v>38</v>
      </c>
    </row>
    <row r="28" spans="1:3" x14ac:dyDescent="0.25">
      <c r="A28" s="2"/>
      <c r="B28" s="16" t="s">
        <v>24</v>
      </c>
      <c r="C28" s="18" t="s">
        <v>82</v>
      </c>
    </row>
    <row r="29" spans="1:3" x14ac:dyDescent="0.25">
      <c r="A29" s="2"/>
      <c r="B29" s="16" t="s">
        <v>25</v>
      </c>
      <c r="C29" s="18"/>
    </row>
    <row r="30" spans="1:3" x14ac:dyDescent="0.25">
      <c r="A30" s="2"/>
      <c r="B30" s="16" t="s">
        <v>30</v>
      </c>
      <c r="C30" s="18"/>
    </row>
    <row r="31" spans="1:3" x14ac:dyDescent="0.25">
      <c r="A31" s="2"/>
      <c r="B31" s="16" t="s">
        <v>31</v>
      </c>
      <c r="C31" s="18"/>
    </row>
    <row r="32" spans="1:3" x14ac:dyDescent="0.25">
      <c r="A32" s="2"/>
      <c r="B32" s="16" t="s">
        <v>20</v>
      </c>
      <c r="C32" s="18"/>
    </row>
    <row r="33" spans="1:3" ht="6.75" customHeight="1" x14ac:dyDescent="0.25">
      <c r="B33" s="12"/>
      <c r="C33" s="5"/>
    </row>
    <row r="34" spans="1:3" x14ac:dyDescent="0.25">
      <c r="A34" s="2"/>
      <c r="B34" s="16" t="s">
        <v>3</v>
      </c>
      <c r="C34" s="8"/>
    </row>
    <row r="35" spans="1:3" x14ac:dyDescent="0.25">
      <c r="A35" s="2"/>
      <c r="B35" s="21" t="str">
        <f>IF(C34="ANO","Počet zpracovatelů:"," ")</f>
        <v xml:space="preserve"> </v>
      </c>
      <c r="C35" s="9"/>
    </row>
    <row r="36" spans="1:3" ht="6.75" customHeight="1" x14ac:dyDescent="0.25">
      <c r="B36" s="12"/>
      <c r="C36" s="5">
        <v>3</v>
      </c>
    </row>
    <row r="37" spans="1:3" x14ac:dyDescent="0.25">
      <c r="B37" s="16" t="str">
        <f>IF(C35&gt;0,"ZPRACOVATEL 1"," ")</f>
        <v xml:space="preserve"> </v>
      </c>
      <c r="C37" s="5"/>
    </row>
    <row r="38" spans="1:3" x14ac:dyDescent="0.25">
      <c r="A38" s="2"/>
      <c r="B38" s="16" t="str">
        <f>IF(C35&gt;0,"Firma (název) zpracovatele:"," ")</f>
        <v xml:space="preserve"> </v>
      </c>
      <c r="C38" s="18" t="str">
        <f t="shared" ref="C38:C43" si="0">IF(B38=" "," ","")</f>
        <v xml:space="preserve"> </v>
      </c>
    </row>
    <row r="39" spans="1:3" x14ac:dyDescent="0.25">
      <c r="A39" s="2"/>
      <c r="B39" s="16" t="str">
        <f>IF(C35&gt;0,"se sídlem:"," ")</f>
        <v xml:space="preserve"> </v>
      </c>
      <c r="C39" s="18" t="str">
        <f t="shared" si="0"/>
        <v xml:space="preserve"> </v>
      </c>
    </row>
    <row r="40" spans="1:3" x14ac:dyDescent="0.25">
      <c r="A40" s="2"/>
      <c r="B40" s="16" t="str">
        <f>IF(C35&gt;0,"IČ:"," ")</f>
        <v xml:space="preserve"> </v>
      </c>
      <c r="C40" s="18" t="str">
        <f t="shared" si="0"/>
        <v xml:space="preserve"> </v>
      </c>
    </row>
    <row r="41" spans="1:3" x14ac:dyDescent="0.25">
      <c r="A41" s="2"/>
      <c r="B41" s="16" t="str">
        <f>IF(C35&gt;0,"odpovědná osoba:"," ")</f>
        <v xml:space="preserve"> </v>
      </c>
      <c r="C41" s="18" t="str">
        <f t="shared" si="0"/>
        <v xml:space="preserve"> </v>
      </c>
    </row>
    <row r="42" spans="1:3" x14ac:dyDescent="0.25">
      <c r="A42" s="2"/>
      <c r="B42" s="16" t="str">
        <f>IF(C35&gt;0,"e-mail:"," ")</f>
        <v xml:space="preserve"> </v>
      </c>
      <c r="C42" s="18" t="str">
        <f t="shared" si="0"/>
        <v xml:space="preserve"> </v>
      </c>
    </row>
    <row r="43" spans="1:3" x14ac:dyDescent="0.25">
      <c r="A43" s="2"/>
      <c r="B43" s="16" t="str">
        <f>IF(C35&gt;0,"telefon:"," ")</f>
        <v xml:space="preserve"> </v>
      </c>
      <c r="C43" s="18" t="str">
        <f t="shared" si="0"/>
        <v xml:space="preserve"> </v>
      </c>
    </row>
    <row r="44" spans="1:3" x14ac:dyDescent="0.25">
      <c r="A44" s="2"/>
      <c r="B44" s="16" t="str">
        <f>IF(C35&gt;0,"Smlouva o zpracování OÚ:"," ")</f>
        <v xml:space="preserve"> </v>
      </c>
      <c r="C44" s="18" t="s">
        <v>5</v>
      </c>
    </row>
    <row r="45" spans="1:3" x14ac:dyDescent="0.25">
      <c r="A45" s="2"/>
      <c r="B45" s="16" t="e">
        <f>IF(AND(C35&gt;0,C44=#REF!),"Právní předpis:"," ")</f>
        <v>#REF!</v>
      </c>
      <c r="C45" s="18" t="e">
        <f>IF(B45=" "," ","")</f>
        <v>#REF!</v>
      </c>
    </row>
    <row r="46" spans="1:3" ht="6.75" customHeight="1" x14ac:dyDescent="0.25">
      <c r="B46" s="12"/>
      <c r="C46" s="5">
        <v>3</v>
      </c>
    </row>
    <row r="47" spans="1:3" x14ac:dyDescent="0.25">
      <c r="B47" s="16" t="str">
        <f>IF(C35&gt;1,"ZPRACOVATEL 2"," ")</f>
        <v xml:space="preserve"> </v>
      </c>
      <c r="C47" s="5"/>
    </row>
    <row r="48" spans="1:3" x14ac:dyDescent="0.25">
      <c r="A48" s="2"/>
      <c r="B48" s="16" t="str">
        <f>IF(C35&gt;1,"Firma (název) zpracovatele:"," ")</f>
        <v xml:space="preserve"> </v>
      </c>
      <c r="C48" s="18" t="str">
        <f t="shared" ref="C48:C53" si="1">IF(B48=" "," ","")</f>
        <v xml:space="preserve"> </v>
      </c>
    </row>
    <row r="49" spans="1:3" x14ac:dyDescent="0.25">
      <c r="A49" s="2"/>
      <c r="B49" s="16" t="str">
        <f>IF(C35&gt;1,"se sídlem:"," ")</f>
        <v xml:space="preserve"> </v>
      </c>
      <c r="C49" s="18" t="str">
        <f t="shared" si="1"/>
        <v xml:space="preserve"> </v>
      </c>
    </row>
    <row r="50" spans="1:3" x14ac:dyDescent="0.25">
      <c r="A50" s="2"/>
      <c r="B50" s="16" t="str">
        <f>IF(C35&gt;1,"IČ:"," ")</f>
        <v xml:space="preserve"> </v>
      </c>
      <c r="C50" s="18" t="str">
        <f t="shared" si="1"/>
        <v xml:space="preserve"> </v>
      </c>
    </row>
    <row r="51" spans="1:3" x14ac:dyDescent="0.25">
      <c r="A51" s="2"/>
      <c r="B51" s="16" t="str">
        <f>IF(C35&gt;1,"odpovědná osoba:"," ")</f>
        <v xml:space="preserve"> </v>
      </c>
      <c r="C51" s="18" t="str">
        <f t="shared" si="1"/>
        <v xml:space="preserve"> </v>
      </c>
    </row>
    <row r="52" spans="1:3" x14ac:dyDescent="0.25">
      <c r="A52" s="2"/>
      <c r="B52" s="16" t="str">
        <f>IF(C35&gt;1,"e-mail:"," ")</f>
        <v xml:space="preserve"> </v>
      </c>
      <c r="C52" s="18" t="str">
        <f t="shared" si="1"/>
        <v xml:space="preserve"> </v>
      </c>
    </row>
    <row r="53" spans="1:3" x14ac:dyDescent="0.25">
      <c r="A53" s="2"/>
      <c r="B53" s="16" t="str">
        <f>IF(C35&gt;1,"telefon:"," ")</f>
        <v xml:space="preserve"> </v>
      </c>
      <c r="C53" s="18" t="str">
        <f t="shared" si="1"/>
        <v xml:space="preserve"> </v>
      </c>
    </row>
    <row r="54" spans="1:3" x14ac:dyDescent="0.25">
      <c r="A54" s="2"/>
      <c r="B54" s="16" t="str">
        <f>IF(C35&gt;1,"Smlouva o zpracování OÚ:"," ")</f>
        <v xml:space="preserve"> </v>
      </c>
      <c r="C54" s="18" t="s">
        <v>5</v>
      </c>
    </row>
    <row r="55" spans="1:3" x14ac:dyDescent="0.25">
      <c r="A55" s="2"/>
      <c r="B55" s="16" t="e">
        <f>IF(AND(C35&gt;1,C54=#REF!),"Právní předpis:"," ")</f>
        <v>#REF!</v>
      </c>
      <c r="C55" s="18" t="e">
        <f>IF(B55=" "," ","")</f>
        <v>#REF!</v>
      </c>
    </row>
    <row r="56" spans="1:3" ht="6.75" customHeight="1" x14ac:dyDescent="0.25">
      <c r="B56" s="12"/>
      <c r="C56" s="5">
        <v>3</v>
      </c>
    </row>
    <row r="57" spans="1:3" x14ac:dyDescent="0.25">
      <c r="B57" s="16" t="str">
        <f>IF(C35&gt;2,"ZPRACOVATEL 3"," ")</f>
        <v xml:space="preserve"> </v>
      </c>
      <c r="C57" s="5"/>
    </row>
    <row r="58" spans="1:3" x14ac:dyDescent="0.25">
      <c r="A58" s="2"/>
      <c r="B58" s="16" t="str">
        <f>IF(C35&gt;2,"Firma (název) zpracovatele:"," ")</f>
        <v xml:space="preserve"> </v>
      </c>
      <c r="C58" s="18" t="str">
        <f t="shared" ref="C58:C63" si="2">IF(B58=" "," ","")</f>
        <v xml:space="preserve"> </v>
      </c>
    </row>
    <row r="59" spans="1:3" x14ac:dyDescent="0.25">
      <c r="A59" s="2"/>
      <c r="B59" s="16" t="str">
        <f>IF(C35&gt;2,"se sídlem:"," ")</f>
        <v xml:space="preserve"> </v>
      </c>
      <c r="C59" s="18" t="str">
        <f t="shared" si="2"/>
        <v xml:space="preserve"> </v>
      </c>
    </row>
    <row r="60" spans="1:3" x14ac:dyDescent="0.25">
      <c r="A60" s="2"/>
      <c r="B60" s="16" t="str">
        <f>IF(C35&gt;2,"IČ:"," ")</f>
        <v xml:space="preserve"> </v>
      </c>
      <c r="C60" s="18" t="str">
        <f t="shared" si="2"/>
        <v xml:space="preserve"> </v>
      </c>
    </row>
    <row r="61" spans="1:3" x14ac:dyDescent="0.25">
      <c r="A61" s="2"/>
      <c r="B61" s="16" t="str">
        <f>IF(C35&gt;2,"odpovědná osoba:"," ")</f>
        <v xml:space="preserve"> </v>
      </c>
      <c r="C61" s="18" t="str">
        <f t="shared" si="2"/>
        <v xml:space="preserve"> </v>
      </c>
    </row>
    <row r="62" spans="1:3" x14ac:dyDescent="0.25">
      <c r="A62" s="2"/>
      <c r="B62" s="16" t="str">
        <f>IF(C35&gt;2,"e-mail:"," ")</f>
        <v xml:space="preserve"> </v>
      </c>
      <c r="C62" s="18" t="str">
        <f t="shared" si="2"/>
        <v xml:space="preserve"> </v>
      </c>
    </row>
    <row r="63" spans="1:3" x14ac:dyDescent="0.25">
      <c r="A63" s="2"/>
      <c r="B63" s="16" t="str">
        <f>IF(C35&gt;2,"telefon:"," ")</f>
        <v xml:space="preserve"> </v>
      </c>
      <c r="C63" s="18" t="str">
        <f t="shared" si="2"/>
        <v xml:space="preserve"> </v>
      </c>
    </row>
    <row r="64" spans="1:3" x14ac:dyDescent="0.25">
      <c r="A64" s="2"/>
      <c r="B64" s="16" t="str">
        <f>IF(C35&gt;2,"Smlouva o zpracování OÚ:"," ")</f>
        <v xml:space="preserve"> </v>
      </c>
      <c r="C64" s="18" t="s">
        <v>5</v>
      </c>
    </row>
    <row r="65" spans="1:3" x14ac:dyDescent="0.25">
      <c r="A65" s="2"/>
      <c r="B65" s="16" t="e">
        <f>IF(AND(C35&gt;2,C64=#REF!),"Právní předpis:"," ")</f>
        <v>#REF!</v>
      </c>
      <c r="C65" s="18" t="e">
        <f>IF(B65=" "," ","")</f>
        <v>#REF!</v>
      </c>
    </row>
    <row r="66" spans="1:3" ht="6.75" customHeight="1" x14ac:dyDescent="0.25">
      <c r="B66" s="12"/>
      <c r="C66" s="5">
        <v>3</v>
      </c>
    </row>
    <row r="67" spans="1:3" x14ac:dyDescent="0.25">
      <c r="B67" s="16" t="str">
        <f>IF(C35&gt;3,"ZPRACOVATEL 4"," ")</f>
        <v xml:space="preserve"> </v>
      </c>
      <c r="C67" s="5"/>
    </row>
    <row r="68" spans="1:3" x14ac:dyDescent="0.25">
      <c r="A68" s="2"/>
      <c r="B68" s="16" t="str">
        <f>IF(C35&gt;3,"Firma (název) zpracovatele:"," ")</f>
        <v xml:space="preserve"> </v>
      </c>
      <c r="C68" s="18" t="str">
        <f t="shared" ref="C68:C73" si="3">IF(B68=" "," ","")</f>
        <v xml:space="preserve"> </v>
      </c>
    </row>
    <row r="69" spans="1:3" x14ac:dyDescent="0.25">
      <c r="A69" s="2"/>
      <c r="B69" s="16" t="str">
        <f>IF(C35&gt;3,"se sídlem:"," ")</f>
        <v xml:space="preserve"> </v>
      </c>
      <c r="C69" s="18" t="str">
        <f t="shared" si="3"/>
        <v xml:space="preserve"> </v>
      </c>
    </row>
    <row r="70" spans="1:3" x14ac:dyDescent="0.25">
      <c r="A70" s="2"/>
      <c r="B70" s="16" t="str">
        <f>IF(C35&gt;3,"IČ:"," ")</f>
        <v xml:space="preserve"> </v>
      </c>
      <c r="C70" s="18" t="str">
        <f t="shared" si="3"/>
        <v xml:space="preserve"> </v>
      </c>
    </row>
    <row r="71" spans="1:3" x14ac:dyDescent="0.25">
      <c r="A71" s="2"/>
      <c r="B71" s="16" t="str">
        <f>IF(C35&gt;3,"odpovědná osoba:"," ")</f>
        <v xml:space="preserve"> </v>
      </c>
      <c r="C71" s="18" t="str">
        <f t="shared" si="3"/>
        <v xml:space="preserve"> </v>
      </c>
    </row>
    <row r="72" spans="1:3" x14ac:dyDescent="0.25">
      <c r="A72" s="2"/>
      <c r="B72" s="16" t="str">
        <f>IF(C35&gt;3,"e-mail:"," ")</f>
        <v xml:space="preserve"> </v>
      </c>
      <c r="C72" s="18" t="str">
        <f t="shared" si="3"/>
        <v xml:space="preserve"> </v>
      </c>
    </row>
    <row r="73" spans="1:3" x14ac:dyDescent="0.25">
      <c r="A73" s="2"/>
      <c r="B73" s="16" t="str">
        <f>IF(C35&gt;3,"telefon:"," ")</f>
        <v xml:space="preserve"> </v>
      </c>
      <c r="C73" s="18" t="str">
        <f t="shared" si="3"/>
        <v xml:space="preserve"> </v>
      </c>
    </row>
    <row r="74" spans="1:3" x14ac:dyDescent="0.25">
      <c r="A74" s="2"/>
      <c r="B74" s="16" t="str">
        <f>IF(C35&gt;3,"Smlouva o zpracování OÚ:"," ")</f>
        <v xml:space="preserve"> </v>
      </c>
      <c r="C74" s="18" t="s">
        <v>5</v>
      </c>
    </row>
    <row r="75" spans="1:3" x14ac:dyDescent="0.25">
      <c r="A75" s="2"/>
      <c r="B75" s="16" t="e">
        <f>IF(AND(C35&gt;3,C74=#REF!),"Právní předpis:"," ")</f>
        <v>#REF!</v>
      </c>
      <c r="C75" s="18" t="e">
        <f>IF(B75=" "," ","")</f>
        <v>#REF!</v>
      </c>
    </row>
    <row r="76" spans="1:3" ht="6.75" customHeight="1" x14ac:dyDescent="0.25">
      <c r="B76" s="12"/>
      <c r="C76" s="5">
        <v>3</v>
      </c>
    </row>
    <row r="77" spans="1:3" x14ac:dyDescent="0.25">
      <c r="B77" s="16" t="str">
        <f>IF(C35&gt;4,"ZPRACOVATEL 5"," ")</f>
        <v xml:space="preserve"> </v>
      </c>
      <c r="C77" s="5"/>
    </row>
    <row r="78" spans="1:3" x14ac:dyDescent="0.25">
      <c r="A78" s="2"/>
      <c r="B78" s="16" t="str">
        <f>IF(C35&gt;4,"Firma (název) zpracovatele:"," ")</f>
        <v xml:space="preserve"> </v>
      </c>
      <c r="C78" s="18" t="str">
        <f t="shared" ref="C78:C83" si="4">IF(B78=" "," ","")</f>
        <v xml:space="preserve"> </v>
      </c>
    </row>
    <row r="79" spans="1:3" x14ac:dyDescent="0.25">
      <c r="A79" s="2"/>
      <c r="B79" s="16" t="str">
        <f>IF(C35&gt;4,"se sídlem:"," ")</f>
        <v xml:space="preserve"> </v>
      </c>
      <c r="C79" s="18" t="str">
        <f t="shared" si="4"/>
        <v xml:space="preserve"> </v>
      </c>
    </row>
    <row r="80" spans="1:3" x14ac:dyDescent="0.25">
      <c r="A80" s="2"/>
      <c r="B80" s="16" t="str">
        <f>IF(C35&gt;4,"IČ:"," ")</f>
        <v xml:space="preserve"> </v>
      </c>
      <c r="C80" s="18" t="str">
        <f t="shared" si="4"/>
        <v xml:space="preserve"> </v>
      </c>
    </row>
    <row r="81" spans="1:3" x14ac:dyDescent="0.25">
      <c r="A81" s="2"/>
      <c r="B81" s="16" t="str">
        <f>IF(C35&gt;4,"odpovědná osoba:"," ")</f>
        <v xml:space="preserve"> </v>
      </c>
      <c r="C81" s="18" t="str">
        <f t="shared" si="4"/>
        <v xml:space="preserve"> </v>
      </c>
    </row>
    <row r="82" spans="1:3" x14ac:dyDescent="0.25">
      <c r="A82" s="2"/>
      <c r="B82" s="16" t="str">
        <f>IF(C35&gt;4,"e-mail:"," ")</f>
        <v xml:space="preserve"> </v>
      </c>
      <c r="C82" s="18" t="str">
        <f t="shared" si="4"/>
        <v xml:space="preserve"> </v>
      </c>
    </row>
    <row r="83" spans="1:3" x14ac:dyDescent="0.25">
      <c r="A83" s="2"/>
      <c r="B83" s="16" t="str">
        <f>IF(C35&gt;4,"telefon:"," ")</f>
        <v xml:space="preserve"> </v>
      </c>
      <c r="C83" s="18" t="str">
        <f t="shared" si="4"/>
        <v xml:space="preserve"> </v>
      </c>
    </row>
    <row r="84" spans="1:3" x14ac:dyDescent="0.25">
      <c r="A84" s="2"/>
      <c r="B84" s="16" t="str">
        <f>IF(C35&gt;4,"Smlouva o zpracování OÚ:"," ")</f>
        <v xml:space="preserve"> </v>
      </c>
      <c r="C84" s="18" t="s">
        <v>5</v>
      </c>
    </row>
    <row r="85" spans="1:3" x14ac:dyDescent="0.25">
      <c r="A85" s="2"/>
      <c r="B85" s="16" t="e">
        <f>IF(AND(C35&gt;4,C84=#REF!),"Právní předpis:"," ")</f>
        <v>#REF!</v>
      </c>
      <c r="C85" s="18" t="e">
        <f>IF(B85=" "," ","")</f>
        <v>#REF!</v>
      </c>
    </row>
  </sheetData>
  <conditionalFormatting sqref="B38">
    <cfRule type="cellIs" dxfId="419" priority="84" operator="equal">
      <formula>" "</formula>
    </cfRule>
  </conditionalFormatting>
  <conditionalFormatting sqref="B40:C45 B39">
    <cfRule type="cellIs" dxfId="418" priority="83" operator="equal">
      <formula>" "</formula>
    </cfRule>
  </conditionalFormatting>
  <conditionalFormatting sqref="B35">
    <cfRule type="cellIs" dxfId="417" priority="82" operator="equal">
      <formula>" "</formula>
    </cfRule>
  </conditionalFormatting>
  <conditionalFormatting sqref="B37">
    <cfRule type="cellIs" dxfId="416" priority="81" operator="equal">
      <formula>" "</formula>
    </cfRule>
  </conditionalFormatting>
  <conditionalFormatting sqref="C40:C45">
    <cfRule type="cellIs" dxfId="415" priority="75" operator="equal">
      <formula>" "</formula>
    </cfRule>
    <cfRule type="cellIs" dxfId="414" priority="80" operator="equal">
      <formula>" "</formula>
    </cfRule>
  </conditionalFormatting>
  <conditionalFormatting sqref="C40">
    <cfRule type="cellIs" dxfId="413" priority="79" operator="equal">
      <formula>" "</formula>
    </cfRule>
  </conditionalFormatting>
  <conditionalFormatting sqref="C41">
    <cfRule type="cellIs" dxfId="412" priority="78" operator="equal">
      <formula>" "</formula>
    </cfRule>
  </conditionalFormatting>
  <conditionalFormatting sqref="C42">
    <cfRule type="cellIs" dxfId="411" priority="77" operator="equal">
      <formula>" "</formula>
    </cfRule>
  </conditionalFormatting>
  <conditionalFormatting sqref="C43">
    <cfRule type="cellIs" dxfId="410" priority="76" operator="equal">
      <formula>" "</formula>
    </cfRule>
  </conditionalFormatting>
  <conditionalFormatting sqref="C35">
    <cfRule type="expression" dxfId="409" priority="74">
      <formula>$B$35="Počet zpracovatelů:"</formula>
    </cfRule>
  </conditionalFormatting>
  <conditionalFormatting sqref="C44">
    <cfRule type="expression" dxfId="408" priority="73">
      <formula>$B$44="Smlouva o zpracování OÚ:"</formula>
    </cfRule>
  </conditionalFormatting>
  <conditionalFormatting sqref="B48:C48">
    <cfRule type="cellIs" dxfId="407" priority="72" operator="equal">
      <formula>" "</formula>
    </cfRule>
  </conditionalFormatting>
  <conditionalFormatting sqref="B49:C53 B55:C55 B54">
    <cfRule type="cellIs" dxfId="406" priority="71" operator="equal">
      <formula>" "</formula>
    </cfRule>
  </conditionalFormatting>
  <conditionalFormatting sqref="B47">
    <cfRule type="cellIs" dxfId="405" priority="70" operator="equal">
      <formula>" "</formula>
    </cfRule>
  </conditionalFormatting>
  <conditionalFormatting sqref="C48:C53 C55">
    <cfRule type="cellIs" dxfId="404" priority="63" operator="equal">
      <formula>" "</formula>
    </cfRule>
    <cfRule type="cellIs" dxfId="403" priority="69" operator="equal">
      <formula>" "</formula>
    </cfRule>
  </conditionalFormatting>
  <conditionalFormatting sqref="C49">
    <cfRule type="cellIs" dxfId="402" priority="68" operator="equal">
      <formula>" "</formula>
    </cfRule>
  </conditionalFormatting>
  <conditionalFormatting sqref="C50">
    <cfRule type="cellIs" dxfId="401" priority="67" operator="equal">
      <formula>" "</formula>
    </cfRule>
  </conditionalFormatting>
  <conditionalFormatting sqref="C51">
    <cfRule type="cellIs" dxfId="400" priority="66" operator="equal">
      <formula>" "</formula>
    </cfRule>
  </conditionalFormatting>
  <conditionalFormatting sqref="C52">
    <cfRule type="cellIs" dxfId="399" priority="65" operator="equal">
      <formula>" "</formula>
    </cfRule>
  </conditionalFormatting>
  <conditionalFormatting sqref="C53">
    <cfRule type="cellIs" dxfId="398" priority="64" operator="equal">
      <formula>" "</formula>
    </cfRule>
  </conditionalFormatting>
  <conditionalFormatting sqref="B58:C58">
    <cfRule type="cellIs" dxfId="397" priority="62" operator="equal">
      <formula>" "</formula>
    </cfRule>
  </conditionalFormatting>
  <conditionalFormatting sqref="B59:C65">
    <cfRule type="cellIs" dxfId="396" priority="61" operator="equal">
      <formula>" "</formula>
    </cfRule>
  </conditionalFormatting>
  <conditionalFormatting sqref="B57">
    <cfRule type="cellIs" dxfId="395" priority="60" operator="equal">
      <formula>" "</formula>
    </cfRule>
  </conditionalFormatting>
  <conditionalFormatting sqref="C58:C65">
    <cfRule type="cellIs" dxfId="394" priority="53" operator="equal">
      <formula>" "</formula>
    </cfRule>
    <cfRule type="cellIs" dxfId="393" priority="59" operator="equal">
      <formula>" "</formula>
    </cfRule>
  </conditionalFormatting>
  <conditionalFormatting sqref="C59">
    <cfRule type="cellIs" dxfId="392" priority="58" operator="equal">
      <formula>" "</formula>
    </cfRule>
  </conditionalFormatting>
  <conditionalFormatting sqref="C60">
    <cfRule type="cellIs" dxfId="391" priority="57" operator="equal">
      <formula>" "</formula>
    </cfRule>
  </conditionalFormatting>
  <conditionalFormatting sqref="C61">
    <cfRule type="cellIs" dxfId="390" priority="56" operator="equal">
      <formula>" "</formula>
    </cfRule>
  </conditionalFormatting>
  <conditionalFormatting sqref="C62">
    <cfRule type="cellIs" dxfId="389" priority="55" operator="equal">
      <formula>" "</formula>
    </cfRule>
  </conditionalFormatting>
  <conditionalFormatting sqref="C63">
    <cfRule type="cellIs" dxfId="388" priority="54" operator="equal">
      <formula>" "</formula>
    </cfRule>
  </conditionalFormatting>
  <conditionalFormatting sqref="C64">
    <cfRule type="expression" dxfId="387" priority="52">
      <formula>$B$64="Smlouva o zpracování OÚ:"</formula>
    </cfRule>
  </conditionalFormatting>
  <conditionalFormatting sqref="B68:C68">
    <cfRule type="cellIs" dxfId="386" priority="51" operator="equal">
      <formula>" "</formula>
    </cfRule>
  </conditionalFormatting>
  <conditionalFormatting sqref="B69:C75">
    <cfRule type="cellIs" dxfId="385" priority="50" operator="equal">
      <formula>" "</formula>
    </cfRule>
  </conditionalFormatting>
  <conditionalFormatting sqref="B67">
    <cfRule type="cellIs" dxfId="384" priority="49" operator="equal">
      <formula>" "</formula>
    </cfRule>
  </conditionalFormatting>
  <conditionalFormatting sqref="C68:C75">
    <cfRule type="cellIs" dxfId="383" priority="42" operator="equal">
      <formula>" "</formula>
    </cfRule>
    <cfRule type="cellIs" dxfId="382" priority="48" operator="equal">
      <formula>" "</formula>
    </cfRule>
  </conditionalFormatting>
  <conditionalFormatting sqref="C69">
    <cfRule type="cellIs" dxfId="381" priority="47" operator="equal">
      <formula>" "</formula>
    </cfRule>
  </conditionalFormatting>
  <conditionalFormatting sqref="C70">
    <cfRule type="cellIs" dxfId="380" priority="46" operator="equal">
      <formula>" "</formula>
    </cfRule>
  </conditionalFormatting>
  <conditionalFormatting sqref="C71">
    <cfRule type="cellIs" dxfId="379" priority="45" operator="equal">
      <formula>" "</formula>
    </cfRule>
  </conditionalFormatting>
  <conditionalFormatting sqref="C72">
    <cfRule type="cellIs" dxfId="378" priority="44" operator="equal">
      <formula>" "</formula>
    </cfRule>
  </conditionalFormatting>
  <conditionalFormatting sqref="C73">
    <cfRule type="cellIs" dxfId="377" priority="43" operator="equal">
      <formula>" "</formula>
    </cfRule>
  </conditionalFormatting>
  <conditionalFormatting sqref="C74">
    <cfRule type="expression" dxfId="376" priority="41">
      <formula>$B$74="Smlouva o zpracování OÚ:"</formula>
    </cfRule>
  </conditionalFormatting>
  <conditionalFormatting sqref="B78:C78">
    <cfRule type="cellIs" dxfId="375" priority="40" operator="equal">
      <formula>" "</formula>
    </cfRule>
  </conditionalFormatting>
  <conditionalFormatting sqref="B79:C85">
    <cfRule type="cellIs" dxfId="374" priority="39" operator="equal">
      <formula>" "</formula>
    </cfRule>
  </conditionalFormatting>
  <conditionalFormatting sqref="B77">
    <cfRule type="cellIs" dxfId="373" priority="38" operator="equal">
      <formula>" "</formula>
    </cfRule>
  </conditionalFormatting>
  <conditionalFormatting sqref="C78:C85">
    <cfRule type="cellIs" dxfId="372" priority="31" operator="equal">
      <formula>" "</formula>
    </cfRule>
    <cfRule type="cellIs" dxfId="371" priority="37" operator="equal">
      <formula>" "</formula>
    </cfRule>
  </conditionalFormatting>
  <conditionalFormatting sqref="C79">
    <cfRule type="cellIs" dxfId="370" priority="36" operator="equal">
      <formula>" "</formula>
    </cfRule>
  </conditionalFormatting>
  <conditionalFormatting sqref="C80">
    <cfRule type="cellIs" dxfId="369" priority="35" operator="equal">
      <formula>" "</formula>
    </cfRule>
  </conditionalFormatting>
  <conditionalFormatting sqref="C81">
    <cfRule type="cellIs" dxfId="368" priority="34" operator="equal">
      <formula>" "</formula>
    </cfRule>
  </conditionalFormatting>
  <conditionalFormatting sqref="C82">
    <cfRule type="cellIs" dxfId="367" priority="33" operator="equal">
      <formula>" "</formula>
    </cfRule>
  </conditionalFormatting>
  <conditionalFormatting sqref="C83">
    <cfRule type="cellIs" dxfId="366" priority="32" operator="equal">
      <formula>" "</formula>
    </cfRule>
  </conditionalFormatting>
  <conditionalFormatting sqref="C84">
    <cfRule type="expression" dxfId="365" priority="30">
      <formula>$B$84="Smlouva o zpracování OÚ:"</formula>
    </cfRule>
  </conditionalFormatting>
  <conditionalFormatting sqref="C54">
    <cfRule type="cellIs" dxfId="364" priority="29" operator="equal">
      <formula>" "</formula>
    </cfRule>
  </conditionalFormatting>
  <conditionalFormatting sqref="C54">
    <cfRule type="cellIs" dxfId="363" priority="27" operator="equal">
      <formula>" "</formula>
    </cfRule>
    <cfRule type="cellIs" dxfId="362" priority="28" operator="equal">
      <formula>" "</formula>
    </cfRule>
  </conditionalFormatting>
  <conditionalFormatting sqref="C54">
    <cfRule type="expression" dxfId="361" priority="26">
      <formula>$B$54="Smlouva o zpracování OÚ:"</formula>
    </cfRule>
  </conditionalFormatting>
  <conditionalFormatting sqref="C38">
    <cfRule type="cellIs" dxfId="360" priority="25" operator="equal">
      <formula>" "</formula>
    </cfRule>
  </conditionalFormatting>
  <conditionalFormatting sqref="C39">
    <cfRule type="cellIs" dxfId="359" priority="24" operator="equal">
      <formula>" "</formula>
    </cfRule>
  </conditionalFormatting>
  <conditionalFormatting sqref="C38:C39">
    <cfRule type="cellIs" dxfId="358" priority="21" operator="equal">
      <formula>" "</formula>
    </cfRule>
    <cfRule type="cellIs" dxfId="357" priority="23" operator="equal">
      <formula>" "</formula>
    </cfRule>
  </conditionalFormatting>
  <conditionalFormatting sqref="C39">
    <cfRule type="cellIs" dxfId="356" priority="22" operator="equal">
      <formula>" "</formula>
    </cfRule>
  </conditionalFormatting>
  <conditionalFormatting sqref="C22">
    <cfRule type="cellIs" dxfId="355" priority="19" operator="equal">
      <formula>"NEVÍM"</formula>
    </cfRule>
    <cfRule type="cellIs" dxfId="354" priority="20" operator="equal">
      <formula>"ANO"</formula>
    </cfRule>
  </conditionalFormatting>
  <conditionalFormatting sqref="C20">
    <cfRule type="expression" dxfId="353" priority="18">
      <formula>$B$20="      - jejich druh:"</formula>
    </cfRule>
  </conditionalFormatting>
  <conditionalFormatting sqref="C21">
    <cfRule type="expression" dxfId="352" priority="17">
      <formula>$B$20="      - jejich druh:"</formula>
    </cfRule>
  </conditionalFormatting>
  <conditionalFormatting sqref="C19">
    <cfRule type="cellIs" dxfId="351" priority="16" operator="equal">
      <formula>"NEVÍM"</formula>
    </cfRule>
  </conditionalFormatting>
  <conditionalFormatting sqref="C32">
    <cfRule type="cellIs" dxfId="350" priority="14" operator="equal">
      <formula>"NEVÍM"</formula>
    </cfRule>
    <cfRule type="cellIs" dxfId="349" priority="15" operator="equal">
      <formula>"ANO"</formula>
    </cfRule>
  </conditionalFormatting>
  <conditionalFormatting sqref="C29">
    <cfRule type="cellIs" dxfId="348" priority="12" operator="equal">
      <formula>"NEVÍM"</formula>
    </cfRule>
    <cfRule type="cellIs" dxfId="347" priority="13" operator="equal">
      <formula>"ANO"</formula>
    </cfRule>
  </conditionalFormatting>
  <conditionalFormatting sqref="C31">
    <cfRule type="expression" dxfId="346" priority="2">
      <formula>$C$30="NE"</formula>
    </cfRule>
  </conditionalFormatting>
  <conditionalFormatting sqref="B31">
    <cfRule type="expression" dxfId="345" priority="1">
      <formula>$C$30="NE"</formula>
    </cfRule>
  </conditionalFormatting>
  <conditionalFormatting sqref="C25">
    <cfRule type="cellIs" dxfId="344" priority="10" operator="equal">
      <formula>#REF!</formula>
    </cfRule>
    <cfRule type="cellIs" dxfId="343" priority="11" operator="equal">
      <formula>#REF!</formula>
    </cfRule>
  </conditionalFormatting>
  <conditionalFormatting sqref="C16">
    <cfRule type="cellIs" dxfId="342" priority="6" operator="equal">
      <formula>#REF!</formula>
    </cfRule>
    <cfRule type="cellIs" dxfId="341" priority="7" operator="equal">
      <formula>#REF!</formula>
    </cfRule>
    <cfRule type="cellIs" dxfId="340" priority="8" operator="equal">
      <formula>#REF!</formula>
    </cfRule>
    <cfRule type="cellIs" dxfId="339" priority="9" operator="equal">
      <formula>#REF!</formula>
    </cfRule>
  </conditionalFormatting>
  <conditionalFormatting sqref="C30">
    <cfRule type="cellIs" dxfId="338" priority="5" operator="equal">
      <formula>#REF!</formula>
    </cfRule>
  </conditionalFormatting>
  <conditionalFormatting sqref="C31">
    <cfRule type="cellIs" dxfId="337" priority="3" operator="equal">
      <formula>#REF!</formula>
    </cfRule>
    <cfRule type="cellIs" dxfId="336"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9 C22 C29:C34">
      <formula1>#REF!</formula1>
    </dataValidation>
    <dataValidation type="list" allowBlank="1" showInputMessage="1" showErrorMessage="1" sqref="C44 C54 C64 C74 C84">
      <formula1>#REF!</formula1>
    </dataValidation>
    <dataValidation type="list" allowBlank="1" showInputMessage="1" showErrorMessage="1" sqref="C15">
      <formula1>#REF!</formula1>
    </dataValidation>
    <dataValidation type="list" allowBlank="1" showInputMessage="1" showErrorMessage="1" sqref="C25">
      <formula1>#REF!</formula1>
    </dataValidation>
    <dataValidation type="list" allowBlank="1" showInputMessage="1" showErrorMessage="1" sqref="C16">
      <formula1>#REF!</formula1>
    </dataValidation>
  </dataValidations>
  <hyperlinks>
    <hyperlink ref="C7" r:id="rId1"/>
  </hyperlinks>
  <pageMargins left="0.7" right="0.7" top="0.78740157499999996" bottom="0.78740157499999996" header="0.3" footer="0.3"/>
  <pageSetup paperSize="9" scale="39" fitToWidth="0" orientation="landscape"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C18" sqref="C18"/>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x14ac:dyDescent="0.25">
      <c r="A2" s="2"/>
      <c r="B2" s="16" t="s">
        <v>0</v>
      </c>
      <c r="C2" s="19" t="s">
        <v>54</v>
      </c>
      <c r="D2" s="3"/>
    </row>
    <row r="3" spans="1:4" x14ac:dyDescent="0.25">
      <c r="A3" s="2"/>
      <c r="B3" s="16" t="s">
        <v>4</v>
      </c>
      <c r="C3" s="6" t="s">
        <v>55</v>
      </c>
      <c r="D3" s="3"/>
    </row>
    <row r="4" spans="1:4" x14ac:dyDescent="0.25">
      <c r="A4" s="2"/>
      <c r="B4" s="16" t="s">
        <v>1</v>
      </c>
      <c r="C4" s="18" t="s">
        <v>33</v>
      </c>
      <c r="D4" s="3"/>
    </row>
    <row r="5" spans="1:4" x14ac:dyDescent="0.25">
      <c r="A5" s="2"/>
      <c r="B5" s="16" t="s">
        <v>2</v>
      </c>
      <c r="C5" s="18"/>
      <c r="D5" s="3"/>
    </row>
    <row r="6" spans="1:4" x14ac:dyDescent="0.25">
      <c r="A6" s="2"/>
      <c r="B6" s="16" t="s">
        <v>11</v>
      </c>
      <c r="C6" s="18" t="s">
        <v>70</v>
      </c>
      <c r="D6" s="3"/>
    </row>
    <row r="7" spans="1:4" x14ac:dyDescent="0.25">
      <c r="A7" s="2"/>
      <c r="B7" s="16" t="s">
        <v>12</v>
      </c>
      <c r="C7" s="20" t="s">
        <v>50</v>
      </c>
      <c r="D7" s="3"/>
    </row>
    <row r="8" spans="1:4" x14ac:dyDescent="0.25">
      <c r="A8" s="2"/>
      <c r="B8" s="16" t="s">
        <v>13</v>
      </c>
      <c r="C8" s="17" t="s">
        <v>53</v>
      </c>
      <c r="D8" s="3"/>
    </row>
    <row r="9" spans="1:4" x14ac:dyDescent="0.25">
      <c r="A9" s="2"/>
      <c r="B9" s="16" t="s">
        <v>18</v>
      </c>
      <c r="C9" s="18" t="s">
        <v>69</v>
      </c>
      <c r="D9" s="3"/>
    </row>
    <row r="10" spans="1:4" x14ac:dyDescent="0.25">
      <c r="A10" s="2"/>
      <c r="B10" s="16" t="s">
        <v>19</v>
      </c>
      <c r="C10" s="18" t="s">
        <v>73</v>
      </c>
      <c r="D10" s="3"/>
    </row>
    <row r="11" spans="1:4" x14ac:dyDescent="0.25">
      <c r="B11" s="12"/>
      <c r="C11" s="5"/>
    </row>
    <row r="12" spans="1:4" x14ac:dyDescent="0.25">
      <c r="A12" s="2"/>
      <c r="B12" s="16" t="s">
        <v>6</v>
      </c>
      <c r="C12" s="15" t="s">
        <v>88</v>
      </c>
      <c r="D12" s="3"/>
    </row>
    <row r="13" spans="1:4" x14ac:dyDescent="0.25">
      <c r="A13" s="2"/>
      <c r="B13" s="16" t="s">
        <v>10</v>
      </c>
      <c r="C13" s="18"/>
      <c r="D13" s="3"/>
    </row>
    <row r="14" spans="1:4" x14ac:dyDescent="0.25">
      <c r="A14" s="2"/>
      <c r="B14" s="16" t="s">
        <v>16</v>
      </c>
      <c r="C14" s="18" t="s">
        <v>74</v>
      </c>
      <c r="D14" s="3"/>
    </row>
    <row r="15" spans="1:4" x14ac:dyDescent="0.25">
      <c r="A15" s="2"/>
      <c r="B15" s="16" t="s">
        <v>14</v>
      </c>
      <c r="C15" s="18" t="s">
        <v>15</v>
      </c>
      <c r="D15" s="3"/>
    </row>
    <row r="16" spans="1:4" x14ac:dyDescent="0.25">
      <c r="A16" s="2"/>
      <c r="B16" s="16" t="s">
        <v>27</v>
      </c>
      <c r="C16" s="18"/>
      <c r="D16" s="3"/>
    </row>
    <row r="17" spans="1:4" ht="30" x14ac:dyDescent="0.25">
      <c r="A17" s="2"/>
      <c r="B17" s="16" t="s">
        <v>7</v>
      </c>
      <c r="C17" s="18" t="s">
        <v>75</v>
      </c>
      <c r="D17" s="3"/>
    </row>
    <row r="18" spans="1:4" x14ac:dyDescent="0.25">
      <c r="A18" s="2"/>
      <c r="B18" s="16" t="s">
        <v>21</v>
      </c>
      <c r="C18" s="18" t="s">
        <v>89</v>
      </c>
      <c r="D18" s="3"/>
    </row>
    <row r="19" spans="1:4" x14ac:dyDescent="0.25">
      <c r="A19" s="2"/>
      <c r="B19" s="16" t="s">
        <v>8</v>
      </c>
      <c r="C19" s="18"/>
      <c r="D19" s="3"/>
    </row>
    <row r="20" spans="1:4" x14ac:dyDescent="0.25">
      <c r="A20" s="2"/>
      <c r="B20" s="16" t="str">
        <f>IF(C19="ANO","      - jejich druh:","")</f>
        <v/>
      </c>
      <c r="C20" s="5"/>
      <c r="D20" s="3"/>
    </row>
    <row r="21" spans="1:4" x14ac:dyDescent="0.25">
      <c r="A21" s="2"/>
      <c r="B21" s="16" t="str">
        <f>IF(C19="ANO","      - zákonnost zpracování:","")</f>
        <v/>
      </c>
      <c r="C21" s="5"/>
      <c r="D21" s="3"/>
    </row>
    <row r="22" spans="1:4" x14ac:dyDescent="0.25">
      <c r="A22" s="2"/>
      <c r="B22" s="16" t="s">
        <v>9</v>
      </c>
      <c r="C22" s="18"/>
      <c r="D22" s="3"/>
    </row>
    <row r="23" spans="1:4" x14ac:dyDescent="0.25">
      <c r="A23" s="2"/>
      <c r="B23" s="16" t="s">
        <v>22</v>
      </c>
      <c r="C23" s="18" t="s">
        <v>37</v>
      </c>
      <c r="D23" s="3"/>
    </row>
    <row r="24" spans="1:4" x14ac:dyDescent="0.25">
      <c r="A24" s="2"/>
      <c r="B24" s="16" t="s">
        <v>23</v>
      </c>
      <c r="C24" s="18" t="s">
        <v>40</v>
      </c>
      <c r="D24" s="3"/>
    </row>
    <row r="25" spans="1:4" x14ac:dyDescent="0.25">
      <c r="A25" s="2"/>
      <c r="B25" s="16" t="s">
        <v>26</v>
      </c>
      <c r="C25" s="18"/>
      <c r="D25" s="3"/>
    </row>
    <row r="26" spans="1:4" x14ac:dyDescent="0.25">
      <c r="A26" s="2"/>
      <c r="B26" s="16" t="s">
        <v>28</v>
      </c>
      <c r="C26" s="18" t="s">
        <v>47</v>
      </c>
      <c r="D26" s="3"/>
    </row>
    <row r="27" spans="1:4" x14ac:dyDescent="0.25">
      <c r="A27" s="2"/>
      <c r="B27" s="16" t="s">
        <v>29</v>
      </c>
      <c r="C27" s="18" t="s">
        <v>38</v>
      </c>
      <c r="D27" s="3"/>
    </row>
    <row r="28" spans="1:4" x14ac:dyDescent="0.25">
      <c r="A28" s="2"/>
      <c r="B28" s="16" t="s">
        <v>24</v>
      </c>
      <c r="C28" s="18" t="s">
        <v>82</v>
      </c>
      <c r="D28" s="3"/>
    </row>
    <row r="29" spans="1:4" x14ac:dyDescent="0.25">
      <c r="A29" s="2"/>
      <c r="B29" s="16" t="s">
        <v>25</v>
      </c>
      <c r="C29" s="18"/>
      <c r="D29" s="3"/>
    </row>
    <row r="30" spans="1:4" x14ac:dyDescent="0.25">
      <c r="A30" s="2"/>
      <c r="B30" s="16" t="s">
        <v>30</v>
      </c>
      <c r="C30" s="18"/>
      <c r="D30" s="3"/>
    </row>
    <row r="31" spans="1:4" x14ac:dyDescent="0.25">
      <c r="A31" s="2"/>
      <c r="B31" s="16" t="s">
        <v>31</v>
      </c>
      <c r="C31" s="18"/>
      <c r="D31" s="3"/>
    </row>
    <row r="32" spans="1:4" x14ac:dyDescent="0.25">
      <c r="A32" s="2"/>
      <c r="B32" s="16" t="s">
        <v>20</v>
      </c>
      <c r="C32" s="18"/>
      <c r="D32" s="3"/>
    </row>
    <row r="33" spans="1:4" ht="6.75" customHeight="1" x14ac:dyDescent="0.25">
      <c r="B33" s="12"/>
      <c r="C33" s="5"/>
    </row>
    <row r="34" spans="1:4" x14ac:dyDescent="0.25">
      <c r="A34" s="2"/>
      <c r="B34" s="16" t="s">
        <v>3</v>
      </c>
      <c r="C34" s="8"/>
      <c r="D34" s="3"/>
    </row>
    <row r="35" spans="1:4" x14ac:dyDescent="0.25">
      <c r="A35" s="2"/>
      <c r="B35" s="21" t="str">
        <f>IF(C34="ANO","Počet zpracovatelů:"," ")</f>
        <v xml:space="preserve"> </v>
      </c>
      <c r="C35" s="9"/>
      <c r="D35" s="3"/>
    </row>
    <row r="36" spans="1:4" ht="6.75" customHeight="1" x14ac:dyDescent="0.25">
      <c r="B36" s="12"/>
      <c r="C36" s="5">
        <v>3</v>
      </c>
    </row>
    <row r="37" spans="1:4" x14ac:dyDescent="0.25">
      <c r="B37" s="16" t="str">
        <f>IF(C35&gt;0,"ZPRACOVATEL 1"," ")</f>
        <v xml:space="preserve"> </v>
      </c>
      <c r="C37" s="5"/>
    </row>
    <row r="38" spans="1:4" x14ac:dyDescent="0.25">
      <c r="A38" s="2"/>
      <c r="B38" s="16" t="str">
        <f>IF(C35&gt;0,"Firma (název) zpracovatele:"," ")</f>
        <v xml:space="preserve"> </v>
      </c>
      <c r="C38" s="18" t="str">
        <f t="shared" ref="C38:C43" si="0">IF(B38=" "," ","")</f>
        <v xml:space="preserve"> </v>
      </c>
      <c r="D38" s="3"/>
    </row>
    <row r="39" spans="1:4" x14ac:dyDescent="0.25">
      <c r="A39" s="2"/>
      <c r="B39" s="16" t="str">
        <f>IF(C35&gt;0,"se sídlem:"," ")</f>
        <v xml:space="preserve"> </v>
      </c>
      <c r="C39" s="18" t="str">
        <f t="shared" si="0"/>
        <v xml:space="preserve"> </v>
      </c>
      <c r="D39" s="3"/>
    </row>
    <row r="40" spans="1:4" x14ac:dyDescent="0.25">
      <c r="A40" s="2"/>
      <c r="B40" s="16" t="str">
        <f>IF(C35&gt;0,"IČ:"," ")</f>
        <v xml:space="preserve"> </v>
      </c>
      <c r="C40" s="18" t="str">
        <f t="shared" si="0"/>
        <v xml:space="preserve"> </v>
      </c>
      <c r="D40" s="3"/>
    </row>
    <row r="41" spans="1:4" x14ac:dyDescent="0.25">
      <c r="A41" s="2"/>
      <c r="B41" s="16" t="str">
        <f>IF(C35&gt;0,"odpovědná osoba:"," ")</f>
        <v xml:space="preserve"> </v>
      </c>
      <c r="C41" s="18" t="str">
        <f t="shared" si="0"/>
        <v xml:space="preserve"> </v>
      </c>
      <c r="D41" s="3"/>
    </row>
    <row r="42" spans="1:4" x14ac:dyDescent="0.25">
      <c r="A42" s="2"/>
      <c r="B42" s="16" t="str">
        <f>IF(C35&gt;0,"e-mail:"," ")</f>
        <v xml:space="preserve"> </v>
      </c>
      <c r="C42" s="18" t="str">
        <f t="shared" si="0"/>
        <v xml:space="preserve"> </v>
      </c>
      <c r="D42" s="3"/>
    </row>
    <row r="43" spans="1:4" x14ac:dyDescent="0.25">
      <c r="A43" s="2"/>
      <c r="B43" s="16" t="str">
        <f>IF(C35&gt;0,"telefon:"," ")</f>
        <v xml:space="preserve"> </v>
      </c>
      <c r="C43" s="18" t="str">
        <f t="shared" si="0"/>
        <v xml:space="preserve"> </v>
      </c>
      <c r="D43" s="3"/>
    </row>
    <row r="44" spans="1:4" x14ac:dyDescent="0.25">
      <c r="A44" s="2"/>
      <c r="B44" s="16" t="str">
        <f>IF(C35&gt;0,"Smlouva o zpracování OÚ:"," ")</f>
        <v xml:space="preserve"> </v>
      </c>
      <c r="C44" s="18" t="s">
        <v>5</v>
      </c>
      <c r="D44" s="3"/>
    </row>
    <row r="45" spans="1:4" x14ac:dyDescent="0.25">
      <c r="A45" s="2"/>
      <c r="B45" s="16" t="e">
        <f>IF(AND(C35&gt;0,C44=#REF!),"Právní předpis:"," ")</f>
        <v>#REF!</v>
      </c>
      <c r="C45" s="18" t="e">
        <f>IF(B45=" "," ","")</f>
        <v>#REF!</v>
      </c>
      <c r="D45" s="3"/>
    </row>
    <row r="46" spans="1:4" ht="6.75" customHeight="1" x14ac:dyDescent="0.25">
      <c r="B46" s="12"/>
      <c r="C46" s="5">
        <v>3</v>
      </c>
    </row>
    <row r="47" spans="1:4" x14ac:dyDescent="0.25">
      <c r="B47" s="16" t="str">
        <f>IF(C35&gt;1,"ZPRACOVATEL 2"," ")</f>
        <v xml:space="preserve"> </v>
      </c>
      <c r="C47" s="5"/>
    </row>
    <row r="48" spans="1:4" x14ac:dyDescent="0.25">
      <c r="A48" s="2"/>
      <c r="B48" s="16" t="str">
        <f>IF(C35&gt;1,"Firma (název) zpracovatele:"," ")</f>
        <v xml:space="preserve"> </v>
      </c>
      <c r="C48" s="18" t="str">
        <f t="shared" ref="C48:C53" si="1">IF(B48=" "," ","")</f>
        <v xml:space="preserve"> </v>
      </c>
      <c r="D48" s="3"/>
    </row>
    <row r="49" spans="1:4" x14ac:dyDescent="0.25">
      <c r="A49" s="2"/>
      <c r="B49" s="16" t="str">
        <f>IF(C35&gt;1,"se sídlem:"," ")</f>
        <v xml:space="preserve"> </v>
      </c>
      <c r="C49" s="18" t="str">
        <f t="shared" si="1"/>
        <v xml:space="preserve"> </v>
      </c>
      <c r="D49" s="3"/>
    </row>
    <row r="50" spans="1:4" x14ac:dyDescent="0.25">
      <c r="A50" s="2"/>
      <c r="B50" s="16" t="str">
        <f>IF(C35&gt;1,"IČ:"," ")</f>
        <v xml:space="preserve"> </v>
      </c>
      <c r="C50" s="18" t="str">
        <f t="shared" si="1"/>
        <v xml:space="preserve"> </v>
      </c>
      <c r="D50" s="3"/>
    </row>
    <row r="51" spans="1:4" x14ac:dyDescent="0.25">
      <c r="A51" s="2"/>
      <c r="B51" s="16" t="str">
        <f>IF(C35&gt;1,"odpovědná osoba:"," ")</f>
        <v xml:space="preserve"> </v>
      </c>
      <c r="C51" s="18" t="str">
        <f t="shared" si="1"/>
        <v xml:space="preserve"> </v>
      </c>
      <c r="D51" s="3"/>
    </row>
    <row r="52" spans="1:4" x14ac:dyDescent="0.25">
      <c r="A52" s="2"/>
      <c r="B52" s="16" t="str">
        <f>IF(C35&gt;1,"e-mail:"," ")</f>
        <v xml:space="preserve"> </v>
      </c>
      <c r="C52" s="18" t="str">
        <f t="shared" si="1"/>
        <v xml:space="preserve"> </v>
      </c>
      <c r="D52" s="3"/>
    </row>
    <row r="53" spans="1:4" x14ac:dyDescent="0.25">
      <c r="A53" s="2"/>
      <c r="B53" s="16" t="str">
        <f>IF(C35&gt;1,"telefon:"," ")</f>
        <v xml:space="preserve"> </v>
      </c>
      <c r="C53" s="18" t="str">
        <f t="shared" si="1"/>
        <v xml:space="preserve"> </v>
      </c>
      <c r="D53" s="3"/>
    </row>
    <row r="54" spans="1:4" x14ac:dyDescent="0.25">
      <c r="A54" s="2"/>
      <c r="B54" s="16" t="str">
        <f>IF(C35&gt;1,"Smlouva o zpracování OÚ:"," ")</f>
        <v xml:space="preserve"> </v>
      </c>
      <c r="C54" s="18" t="s">
        <v>5</v>
      </c>
      <c r="D54" s="3"/>
    </row>
    <row r="55" spans="1:4" x14ac:dyDescent="0.25">
      <c r="A55" s="2"/>
      <c r="B55" s="16" t="e">
        <f>IF(AND(C35&gt;1,C54=#REF!),"Právní předpis:"," ")</f>
        <v>#REF!</v>
      </c>
      <c r="C55" s="18" t="e">
        <f>IF(B55=" "," ","")</f>
        <v>#REF!</v>
      </c>
      <c r="D55" s="3"/>
    </row>
    <row r="56" spans="1:4" ht="6.75" customHeight="1" x14ac:dyDescent="0.25">
      <c r="B56" s="12"/>
      <c r="C56" s="5">
        <v>3</v>
      </c>
    </row>
    <row r="57" spans="1:4" x14ac:dyDescent="0.25">
      <c r="B57" s="16" t="str">
        <f>IF(C35&gt;2,"ZPRACOVATEL 3"," ")</f>
        <v xml:space="preserve"> </v>
      </c>
      <c r="C57" s="5"/>
    </row>
    <row r="58" spans="1:4" x14ac:dyDescent="0.25">
      <c r="A58" s="2"/>
      <c r="B58" s="16" t="str">
        <f>IF(C35&gt;2,"Firma (název) zpracovatele:"," ")</f>
        <v xml:space="preserve"> </v>
      </c>
      <c r="C58" s="18" t="str">
        <f t="shared" ref="C58:C63" si="2">IF(B58=" "," ","")</f>
        <v xml:space="preserve"> </v>
      </c>
      <c r="D58" s="3"/>
    </row>
    <row r="59" spans="1:4" x14ac:dyDescent="0.25">
      <c r="A59" s="2"/>
      <c r="B59" s="16" t="str">
        <f>IF(C35&gt;2,"se sídlem:"," ")</f>
        <v xml:space="preserve"> </v>
      </c>
      <c r="C59" s="18" t="str">
        <f t="shared" si="2"/>
        <v xml:space="preserve"> </v>
      </c>
      <c r="D59" s="3"/>
    </row>
    <row r="60" spans="1:4" x14ac:dyDescent="0.25">
      <c r="A60" s="2"/>
      <c r="B60" s="16" t="str">
        <f>IF(C35&gt;2,"IČ:"," ")</f>
        <v xml:space="preserve"> </v>
      </c>
      <c r="C60" s="18" t="str">
        <f t="shared" si="2"/>
        <v xml:space="preserve"> </v>
      </c>
      <c r="D60" s="3"/>
    </row>
    <row r="61" spans="1:4" x14ac:dyDescent="0.25">
      <c r="A61" s="2"/>
      <c r="B61" s="16" t="str">
        <f>IF(C35&gt;2,"odpovědná osoba:"," ")</f>
        <v xml:space="preserve"> </v>
      </c>
      <c r="C61" s="18" t="str">
        <f t="shared" si="2"/>
        <v xml:space="preserve"> </v>
      </c>
      <c r="D61" s="3"/>
    </row>
    <row r="62" spans="1:4" x14ac:dyDescent="0.25">
      <c r="A62" s="2"/>
      <c r="B62" s="16" t="str">
        <f>IF(C35&gt;2,"e-mail:"," ")</f>
        <v xml:space="preserve"> </v>
      </c>
      <c r="C62" s="18" t="str">
        <f t="shared" si="2"/>
        <v xml:space="preserve"> </v>
      </c>
      <c r="D62" s="3"/>
    </row>
    <row r="63" spans="1:4" x14ac:dyDescent="0.25">
      <c r="A63" s="2"/>
      <c r="B63" s="16" t="str">
        <f>IF(C35&gt;2,"telefon:"," ")</f>
        <v xml:space="preserve"> </v>
      </c>
      <c r="C63" s="18" t="str">
        <f t="shared" si="2"/>
        <v xml:space="preserve"> </v>
      </c>
      <c r="D63" s="3"/>
    </row>
    <row r="64" spans="1:4" x14ac:dyDescent="0.25">
      <c r="A64" s="2"/>
      <c r="B64" s="16" t="str">
        <f>IF(C35&gt;2,"Smlouva o zpracování OÚ:"," ")</f>
        <v xml:space="preserve"> </v>
      </c>
      <c r="C64" s="18" t="s">
        <v>5</v>
      </c>
      <c r="D64" s="3"/>
    </row>
    <row r="65" spans="1:4" x14ac:dyDescent="0.25">
      <c r="A65" s="2"/>
      <c r="B65" s="16" t="e">
        <f>IF(AND(C35&gt;2,C64=#REF!),"Právní předpis:"," ")</f>
        <v>#REF!</v>
      </c>
      <c r="C65" s="18" t="e">
        <f>IF(B65=" "," ","")</f>
        <v>#REF!</v>
      </c>
      <c r="D65" s="3"/>
    </row>
    <row r="66" spans="1:4" ht="6.75" customHeight="1" x14ac:dyDescent="0.25">
      <c r="B66" s="12"/>
      <c r="C66" s="5">
        <v>3</v>
      </c>
    </row>
    <row r="67" spans="1:4" x14ac:dyDescent="0.25">
      <c r="B67" s="16" t="str">
        <f>IF(C35&gt;3,"ZPRACOVATEL 4"," ")</f>
        <v xml:space="preserve"> </v>
      </c>
      <c r="C67" s="5"/>
    </row>
    <row r="68" spans="1:4" x14ac:dyDescent="0.25">
      <c r="A68" s="2"/>
      <c r="B68" s="16" t="str">
        <f>IF(C35&gt;3,"Firma (název) zpracovatele:"," ")</f>
        <v xml:space="preserve"> </v>
      </c>
      <c r="C68" s="18" t="str">
        <f t="shared" ref="C68:C73" si="3">IF(B68=" "," ","")</f>
        <v xml:space="preserve"> </v>
      </c>
      <c r="D68" s="3"/>
    </row>
    <row r="69" spans="1:4" x14ac:dyDescent="0.25">
      <c r="A69" s="2"/>
      <c r="B69" s="16" t="str">
        <f>IF(C35&gt;3,"se sídlem:"," ")</f>
        <v xml:space="preserve"> </v>
      </c>
      <c r="C69" s="18" t="str">
        <f t="shared" si="3"/>
        <v xml:space="preserve"> </v>
      </c>
      <c r="D69" s="3"/>
    </row>
    <row r="70" spans="1:4" x14ac:dyDescent="0.25">
      <c r="A70" s="2"/>
      <c r="B70" s="16" t="str">
        <f>IF(C35&gt;3,"IČ:"," ")</f>
        <v xml:space="preserve"> </v>
      </c>
      <c r="C70" s="18" t="str">
        <f t="shared" si="3"/>
        <v xml:space="preserve"> </v>
      </c>
      <c r="D70" s="3"/>
    </row>
    <row r="71" spans="1:4" x14ac:dyDescent="0.25">
      <c r="A71" s="2"/>
      <c r="B71" s="16" t="str">
        <f>IF(C35&gt;3,"odpovědná osoba:"," ")</f>
        <v xml:space="preserve"> </v>
      </c>
      <c r="C71" s="18" t="str">
        <f t="shared" si="3"/>
        <v xml:space="preserve"> </v>
      </c>
      <c r="D71" s="3"/>
    </row>
    <row r="72" spans="1:4" x14ac:dyDescent="0.25">
      <c r="A72" s="2"/>
      <c r="B72" s="16" t="str">
        <f>IF(C35&gt;3,"e-mail:"," ")</f>
        <v xml:space="preserve"> </v>
      </c>
      <c r="C72" s="18" t="str">
        <f t="shared" si="3"/>
        <v xml:space="preserve"> </v>
      </c>
      <c r="D72" s="3"/>
    </row>
    <row r="73" spans="1:4" x14ac:dyDescent="0.25">
      <c r="A73" s="2"/>
      <c r="B73" s="16" t="str">
        <f>IF(C35&gt;3,"telefon:"," ")</f>
        <v xml:space="preserve"> </v>
      </c>
      <c r="C73" s="18" t="str">
        <f t="shared" si="3"/>
        <v xml:space="preserve"> </v>
      </c>
      <c r="D73" s="3"/>
    </row>
    <row r="74" spans="1:4" x14ac:dyDescent="0.25">
      <c r="A74" s="2"/>
      <c r="B74" s="16" t="str">
        <f>IF(C35&gt;3,"Smlouva o zpracování OÚ:"," ")</f>
        <v xml:space="preserve"> </v>
      </c>
      <c r="C74" s="18" t="s">
        <v>5</v>
      </c>
      <c r="D74" s="3"/>
    </row>
    <row r="75" spans="1:4" x14ac:dyDescent="0.25">
      <c r="A75" s="2"/>
      <c r="B75" s="16" t="e">
        <f>IF(AND(C35&gt;3,C74=#REF!),"Právní předpis:"," ")</f>
        <v>#REF!</v>
      </c>
      <c r="C75" s="18" t="e">
        <f>IF(B75=" "," ","")</f>
        <v>#REF!</v>
      </c>
      <c r="D75" s="3"/>
    </row>
    <row r="76" spans="1:4" ht="6.75" customHeight="1" x14ac:dyDescent="0.25">
      <c r="B76" s="12"/>
      <c r="C76" s="5">
        <v>3</v>
      </c>
    </row>
    <row r="77" spans="1:4" x14ac:dyDescent="0.25">
      <c r="B77" s="16" t="str">
        <f>IF(C35&gt;4,"ZPRACOVATEL 5"," ")</f>
        <v xml:space="preserve"> </v>
      </c>
      <c r="C77" s="5"/>
    </row>
    <row r="78" spans="1:4" x14ac:dyDescent="0.25">
      <c r="A78" s="2"/>
      <c r="B78" s="16" t="str">
        <f>IF(C35&gt;4,"Firma (název) zpracovatele:"," ")</f>
        <v xml:space="preserve"> </v>
      </c>
      <c r="C78" s="18" t="str">
        <f t="shared" ref="C78:C83" si="4">IF(B78=" "," ","")</f>
        <v xml:space="preserve"> </v>
      </c>
      <c r="D78" s="3"/>
    </row>
    <row r="79" spans="1:4" x14ac:dyDescent="0.25">
      <c r="A79" s="2"/>
      <c r="B79" s="16" t="str">
        <f>IF(C35&gt;4,"se sídlem:"," ")</f>
        <v xml:space="preserve"> </v>
      </c>
      <c r="C79" s="18" t="str">
        <f t="shared" si="4"/>
        <v xml:space="preserve"> </v>
      </c>
      <c r="D79" s="3"/>
    </row>
    <row r="80" spans="1:4" x14ac:dyDescent="0.25">
      <c r="A80" s="2"/>
      <c r="B80" s="16" t="str">
        <f>IF(C35&gt;4,"IČ:"," ")</f>
        <v xml:space="preserve"> </v>
      </c>
      <c r="C80" s="18" t="str">
        <f t="shared" si="4"/>
        <v xml:space="preserve"> </v>
      </c>
      <c r="D80" s="3"/>
    </row>
    <row r="81" spans="1:4" x14ac:dyDescent="0.25">
      <c r="A81" s="2"/>
      <c r="B81" s="16" t="str">
        <f>IF(C35&gt;4,"odpovědná osoba:"," ")</f>
        <v xml:space="preserve"> </v>
      </c>
      <c r="C81" s="18" t="str">
        <f t="shared" si="4"/>
        <v xml:space="preserve"> </v>
      </c>
      <c r="D81" s="3"/>
    </row>
    <row r="82" spans="1:4" x14ac:dyDescent="0.25">
      <c r="A82" s="2"/>
      <c r="B82" s="16" t="str">
        <f>IF(C35&gt;4,"e-mail:"," ")</f>
        <v xml:space="preserve"> </v>
      </c>
      <c r="C82" s="18" t="str">
        <f t="shared" si="4"/>
        <v xml:space="preserve"> </v>
      </c>
      <c r="D82" s="3"/>
    </row>
    <row r="83" spans="1:4" x14ac:dyDescent="0.25">
      <c r="A83" s="2"/>
      <c r="B83" s="16" t="str">
        <f>IF(C35&gt;4,"telefon:"," ")</f>
        <v xml:space="preserve"> </v>
      </c>
      <c r="C83" s="18" t="str">
        <f t="shared" si="4"/>
        <v xml:space="preserve"> </v>
      </c>
      <c r="D83" s="3"/>
    </row>
    <row r="84" spans="1:4" x14ac:dyDescent="0.25">
      <c r="A84" s="2"/>
      <c r="B84" s="16" t="str">
        <f>IF(C35&gt;4,"Smlouva o zpracování OÚ:"," ")</f>
        <v xml:space="preserve"> </v>
      </c>
      <c r="C84" s="18" t="s">
        <v>5</v>
      </c>
      <c r="D84" s="3"/>
    </row>
    <row r="85" spans="1:4" x14ac:dyDescent="0.25">
      <c r="A85" s="2"/>
      <c r="B85" s="16" t="e">
        <f>IF(AND(C35&gt;4,C84=#REF!),"Právní předpis:"," ")</f>
        <v>#REF!</v>
      </c>
      <c r="C85" s="18" t="e">
        <f>IF(B85=" "," ","")</f>
        <v>#REF!</v>
      </c>
      <c r="D85" s="3"/>
    </row>
  </sheetData>
  <conditionalFormatting sqref="B38">
    <cfRule type="cellIs" dxfId="335" priority="84" operator="equal">
      <formula>" "</formula>
    </cfRule>
  </conditionalFormatting>
  <conditionalFormatting sqref="B40:C45 B39">
    <cfRule type="cellIs" dxfId="334" priority="83" operator="equal">
      <formula>" "</formula>
    </cfRule>
  </conditionalFormatting>
  <conditionalFormatting sqref="B35">
    <cfRule type="cellIs" dxfId="333" priority="82" operator="equal">
      <formula>" "</formula>
    </cfRule>
  </conditionalFormatting>
  <conditionalFormatting sqref="B37">
    <cfRule type="cellIs" dxfId="332" priority="81" operator="equal">
      <formula>" "</formula>
    </cfRule>
  </conditionalFormatting>
  <conditionalFormatting sqref="C40:C45">
    <cfRule type="cellIs" dxfId="331" priority="75" operator="equal">
      <formula>" "</formula>
    </cfRule>
    <cfRule type="cellIs" dxfId="330" priority="80" operator="equal">
      <formula>" "</formula>
    </cfRule>
  </conditionalFormatting>
  <conditionalFormatting sqref="C40">
    <cfRule type="cellIs" dxfId="329" priority="79" operator="equal">
      <formula>" "</formula>
    </cfRule>
  </conditionalFormatting>
  <conditionalFormatting sqref="C41">
    <cfRule type="cellIs" dxfId="328" priority="78" operator="equal">
      <formula>" "</formula>
    </cfRule>
  </conditionalFormatting>
  <conditionalFormatting sqref="C42">
    <cfRule type="cellIs" dxfId="327" priority="77" operator="equal">
      <formula>" "</formula>
    </cfRule>
  </conditionalFormatting>
  <conditionalFormatting sqref="C43">
    <cfRule type="cellIs" dxfId="326" priority="76" operator="equal">
      <formula>" "</formula>
    </cfRule>
  </conditionalFormatting>
  <conditionalFormatting sqref="C35">
    <cfRule type="expression" dxfId="325" priority="74">
      <formula>$B$35="Počet zpracovatelů:"</formula>
    </cfRule>
  </conditionalFormatting>
  <conditionalFormatting sqref="C44">
    <cfRule type="expression" dxfId="324" priority="73">
      <formula>$B$44="Smlouva o zpracování OÚ:"</formula>
    </cfRule>
  </conditionalFormatting>
  <conditionalFormatting sqref="B48:C48">
    <cfRule type="cellIs" dxfId="323" priority="72" operator="equal">
      <formula>" "</formula>
    </cfRule>
  </conditionalFormatting>
  <conditionalFormatting sqref="B49:C53 B55:C55 B54">
    <cfRule type="cellIs" dxfId="322" priority="71" operator="equal">
      <formula>" "</formula>
    </cfRule>
  </conditionalFormatting>
  <conditionalFormatting sqref="B47">
    <cfRule type="cellIs" dxfId="321" priority="70" operator="equal">
      <formula>" "</formula>
    </cfRule>
  </conditionalFormatting>
  <conditionalFormatting sqref="C48:C53 C55">
    <cfRule type="cellIs" dxfId="320" priority="63" operator="equal">
      <formula>" "</formula>
    </cfRule>
    <cfRule type="cellIs" dxfId="319" priority="69" operator="equal">
      <formula>" "</formula>
    </cfRule>
  </conditionalFormatting>
  <conditionalFormatting sqref="C49">
    <cfRule type="cellIs" dxfId="318" priority="68" operator="equal">
      <formula>" "</formula>
    </cfRule>
  </conditionalFormatting>
  <conditionalFormatting sqref="C50">
    <cfRule type="cellIs" dxfId="317" priority="67" operator="equal">
      <formula>" "</formula>
    </cfRule>
  </conditionalFormatting>
  <conditionalFormatting sqref="C51">
    <cfRule type="cellIs" dxfId="316" priority="66" operator="equal">
      <formula>" "</formula>
    </cfRule>
  </conditionalFormatting>
  <conditionalFormatting sqref="C52">
    <cfRule type="cellIs" dxfId="315" priority="65" operator="equal">
      <formula>" "</formula>
    </cfRule>
  </conditionalFormatting>
  <conditionalFormatting sqref="C53">
    <cfRule type="cellIs" dxfId="314" priority="64" operator="equal">
      <formula>" "</formula>
    </cfRule>
  </conditionalFormatting>
  <conditionalFormatting sqref="B58:C58">
    <cfRule type="cellIs" dxfId="313" priority="62" operator="equal">
      <formula>" "</formula>
    </cfRule>
  </conditionalFormatting>
  <conditionalFormatting sqref="B59:C65">
    <cfRule type="cellIs" dxfId="312" priority="61" operator="equal">
      <formula>" "</formula>
    </cfRule>
  </conditionalFormatting>
  <conditionalFormatting sqref="B57">
    <cfRule type="cellIs" dxfId="311" priority="60" operator="equal">
      <formula>" "</formula>
    </cfRule>
  </conditionalFormatting>
  <conditionalFormatting sqref="C58:C65">
    <cfRule type="cellIs" dxfId="310" priority="53" operator="equal">
      <formula>" "</formula>
    </cfRule>
    <cfRule type="cellIs" dxfId="309" priority="59" operator="equal">
      <formula>" "</formula>
    </cfRule>
  </conditionalFormatting>
  <conditionalFormatting sqref="C59">
    <cfRule type="cellIs" dxfId="308" priority="58" operator="equal">
      <formula>" "</formula>
    </cfRule>
  </conditionalFormatting>
  <conditionalFormatting sqref="C60">
    <cfRule type="cellIs" dxfId="307" priority="57" operator="equal">
      <formula>" "</formula>
    </cfRule>
  </conditionalFormatting>
  <conditionalFormatting sqref="C61">
    <cfRule type="cellIs" dxfId="306" priority="56" operator="equal">
      <formula>" "</formula>
    </cfRule>
  </conditionalFormatting>
  <conditionalFormatting sqref="C62">
    <cfRule type="cellIs" dxfId="305" priority="55" operator="equal">
      <formula>" "</formula>
    </cfRule>
  </conditionalFormatting>
  <conditionalFormatting sqref="C63">
    <cfRule type="cellIs" dxfId="304" priority="54" operator="equal">
      <formula>" "</formula>
    </cfRule>
  </conditionalFormatting>
  <conditionalFormatting sqref="C64">
    <cfRule type="expression" dxfId="303" priority="52">
      <formula>$B$64="Smlouva o zpracování OÚ:"</formula>
    </cfRule>
  </conditionalFormatting>
  <conditionalFormatting sqref="B68:C68">
    <cfRule type="cellIs" dxfId="302" priority="51" operator="equal">
      <formula>" "</formula>
    </cfRule>
  </conditionalFormatting>
  <conditionalFormatting sqref="B69:C75">
    <cfRule type="cellIs" dxfId="301" priority="50" operator="equal">
      <formula>" "</formula>
    </cfRule>
  </conditionalFormatting>
  <conditionalFormatting sqref="B67">
    <cfRule type="cellIs" dxfId="300" priority="49" operator="equal">
      <formula>" "</formula>
    </cfRule>
  </conditionalFormatting>
  <conditionalFormatting sqref="C68:C75">
    <cfRule type="cellIs" dxfId="299" priority="42" operator="equal">
      <formula>" "</formula>
    </cfRule>
    <cfRule type="cellIs" dxfId="298" priority="48" operator="equal">
      <formula>" "</formula>
    </cfRule>
  </conditionalFormatting>
  <conditionalFormatting sqref="C69">
    <cfRule type="cellIs" dxfId="297" priority="47" operator="equal">
      <formula>" "</formula>
    </cfRule>
  </conditionalFormatting>
  <conditionalFormatting sqref="C70">
    <cfRule type="cellIs" dxfId="296" priority="46" operator="equal">
      <formula>" "</formula>
    </cfRule>
  </conditionalFormatting>
  <conditionalFormatting sqref="C71">
    <cfRule type="cellIs" dxfId="295" priority="45" operator="equal">
      <formula>" "</formula>
    </cfRule>
  </conditionalFormatting>
  <conditionalFormatting sqref="C72">
    <cfRule type="cellIs" dxfId="294" priority="44" operator="equal">
      <formula>" "</formula>
    </cfRule>
  </conditionalFormatting>
  <conditionalFormatting sqref="C73">
    <cfRule type="cellIs" dxfId="293" priority="43" operator="equal">
      <formula>" "</formula>
    </cfRule>
  </conditionalFormatting>
  <conditionalFormatting sqref="C74">
    <cfRule type="expression" dxfId="292" priority="41">
      <formula>$B$74="Smlouva o zpracování OÚ:"</formula>
    </cfRule>
  </conditionalFormatting>
  <conditionalFormatting sqref="B78:C78">
    <cfRule type="cellIs" dxfId="291" priority="40" operator="equal">
      <formula>" "</formula>
    </cfRule>
  </conditionalFormatting>
  <conditionalFormatting sqref="B79:C85">
    <cfRule type="cellIs" dxfId="290" priority="39" operator="equal">
      <formula>" "</formula>
    </cfRule>
  </conditionalFormatting>
  <conditionalFormatting sqref="B77">
    <cfRule type="cellIs" dxfId="289" priority="38" operator="equal">
      <formula>" "</formula>
    </cfRule>
  </conditionalFormatting>
  <conditionalFormatting sqref="C78:C85">
    <cfRule type="cellIs" dxfId="288" priority="31" operator="equal">
      <formula>" "</formula>
    </cfRule>
    <cfRule type="cellIs" dxfId="287" priority="37" operator="equal">
      <formula>" "</formula>
    </cfRule>
  </conditionalFormatting>
  <conditionalFormatting sqref="C79">
    <cfRule type="cellIs" dxfId="286" priority="36" operator="equal">
      <formula>" "</formula>
    </cfRule>
  </conditionalFormatting>
  <conditionalFormatting sqref="C80">
    <cfRule type="cellIs" dxfId="285" priority="35" operator="equal">
      <formula>" "</formula>
    </cfRule>
  </conditionalFormatting>
  <conditionalFormatting sqref="C81">
    <cfRule type="cellIs" dxfId="284" priority="34" operator="equal">
      <formula>" "</formula>
    </cfRule>
  </conditionalFormatting>
  <conditionalFormatting sqref="C82">
    <cfRule type="cellIs" dxfId="283" priority="33" operator="equal">
      <formula>" "</formula>
    </cfRule>
  </conditionalFormatting>
  <conditionalFormatting sqref="C83">
    <cfRule type="cellIs" dxfId="282" priority="32" operator="equal">
      <formula>" "</formula>
    </cfRule>
  </conditionalFormatting>
  <conditionalFormatting sqref="C84">
    <cfRule type="expression" dxfId="281" priority="30">
      <formula>$B$84="Smlouva o zpracování OÚ:"</formula>
    </cfRule>
  </conditionalFormatting>
  <conditionalFormatting sqref="C54">
    <cfRule type="cellIs" dxfId="280" priority="29" operator="equal">
      <formula>" "</formula>
    </cfRule>
  </conditionalFormatting>
  <conditionalFormatting sqref="C54">
    <cfRule type="cellIs" dxfId="279" priority="27" operator="equal">
      <formula>" "</formula>
    </cfRule>
    <cfRule type="cellIs" dxfId="278" priority="28" operator="equal">
      <formula>" "</formula>
    </cfRule>
  </conditionalFormatting>
  <conditionalFormatting sqref="C54">
    <cfRule type="expression" dxfId="277" priority="26">
      <formula>$B$54="Smlouva o zpracování OÚ:"</formula>
    </cfRule>
  </conditionalFormatting>
  <conditionalFormatting sqref="C38">
    <cfRule type="cellIs" dxfId="276" priority="25" operator="equal">
      <formula>" "</formula>
    </cfRule>
  </conditionalFormatting>
  <conditionalFormatting sqref="C39">
    <cfRule type="cellIs" dxfId="275" priority="24" operator="equal">
      <formula>" "</formula>
    </cfRule>
  </conditionalFormatting>
  <conditionalFormatting sqref="C38:C39">
    <cfRule type="cellIs" dxfId="274" priority="21" operator="equal">
      <formula>" "</formula>
    </cfRule>
    <cfRule type="cellIs" dxfId="273" priority="23" operator="equal">
      <formula>" "</formula>
    </cfRule>
  </conditionalFormatting>
  <conditionalFormatting sqref="C39">
    <cfRule type="cellIs" dxfId="272" priority="22" operator="equal">
      <formula>" "</formula>
    </cfRule>
  </conditionalFormatting>
  <conditionalFormatting sqref="C22">
    <cfRule type="cellIs" dxfId="271" priority="19" operator="equal">
      <formula>"NEVÍM"</formula>
    </cfRule>
    <cfRule type="cellIs" dxfId="270" priority="20" operator="equal">
      <formula>"ANO"</formula>
    </cfRule>
  </conditionalFormatting>
  <conditionalFormatting sqref="C20">
    <cfRule type="expression" dxfId="269" priority="18">
      <formula>$B$20="      - jejich druh:"</formula>
    </cfRule>
  </conditionalFormatting>
  <conditionalFormatting sqref="C21">
    <cfRule type="expression" dxfId="268" priority="17">
      <formula>$B$20="      - jejich druh:"</formula>
    </cfRule>
  </conditionalFormatting>
  <conditionalFormatting sqref="C19">
    <cfRule type="cellIs" dxfId="267" priority="16" operator="equal">
      <formula>"NEVÍM"</formula>
    </cfRule>
  </conditionalFormatting>
  <conditionalFormatting sqref="C32">
    <cfRule type="cellIs" dxfId="266" priority="14" operator="equal">
      <formula>"NEVÍM"</formula>
    </cfRule>
    <cfRule type="cellIs" dxfId="265" priority="15" operator="equal">
      <formula>"ANO"</formula>
    </cfRule>
  </conditionalFormatting>
  <conditionalFormatting sqref="C29">
    <cfRule type="cellIs" dxfId="264" priority="12" operator="equal">
      <formula>"NEVÍM"</formula>
    </cfRule>
    <cfRule type="cellIs" dxfId="263" priority="13" operator="equal">
      <formula>"ANO"</formula>
    </cfRule>
  </conditionalFormatting>
  <conditionalFormatting sqref="C31">
    <cfRule type="expression" dxfId="262" priority="2">
      <formula>$C$30="NE"</formula>
    </cfRule>
  </conditionalFormatting>
  <conditionalFormatting sqref="B31">
    <cfRule type="expression" dxfId="261" priority="1">
      <formula>$C$30="NE"</formula>
    </cfRule>
  </conditionalFormatting>
  <conditionalFormatting sqref="C25">
    <cfRule type="cellIs" dxfId="260" priority="10" operator="equal">
      <formula>#REF!</formula>
    </cfRule>
    <cfRule type="cellIs" dxfId="259" priority="11" operator="equal">
      <formula>#REF!</formula>
    </cfRule>
  </conditionalFormatting>
  <conditionalFormatting sqref="C16">
    <cfRule type="cellIs" dxfId="258" priority="6" operator="equal">
      <formula>#REF!</formula>
    </cfRule>
    <cfRule type="cellIs" dxfId="257" priority="7" operator="equal">
      <formula>#REF!</formula>
    </cfRule>
    <cfRule type="cellIs" dxfId="256" priority="8" operator="equal">
      <formula>#REF!</formula>
    </cfRule>
    <cfRule type="cellIs" dxfId="255" priority="9" operator="equal">
      <formula>#REF!</formula>
    </cfRule>
  </conditionalFormatting>
  <conditionalFormatting sqref="C30">
    <cfRule type="cellIs" dxfId="254" priority="5" operator="equal">
      <formula>#REF!</formula>
    </cfRule>
  </conditionalFormatting>
  <conditionalFormatting sqref="C31">
    <cfRule type="cellIs" dxfId="253" priority="3" operator="equal">
      <formula>#REF!</formula>
    </cfRule>
    <cfRule type="cellIs" dxfId="252"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pageSetup paperSize="9" scale="40" fitToWidth="0" orientation="landscape"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85"/>
  <sheetViews>
    <sheetView topLeftCell="A4" zoomScaleNormal="100" workbookViewId="0">
      <selection activeCell="C7" sqref="C7"/>
    </sheetView>
  </sheetViews>
  <sheetFormatPr defaultColWidth="9.140625" defaultRowHeight="15" x14ac:dyDescent="0.25"/>
  <cols>
    <col min="1" max="1" width="3.28515625" style="1" customWidth="1"/>
    <col min="2" max="2" width="31.28515625" style="14" customWidth="1"/>
    <col min="3" max="3" width="65" style="1" customWidth="1"/>
    <col min="4" max="16384" width="9.140625" style="1"/>
  </cols>
  <sheetData>
    <row r="1" spans="1:3" x14ac:dyDescent="0.25">
      <c r="B1" s="10"/>
      <c r="C1" s="4"/>
    </row>
    <row r="2" spans="1:3" x14ac:dyDescent="0.25">
      <c r="A2" s="2"/>
      <c r="B2" s="16" t="s">
        <v>0</v>
      </c>
      <c r="C2" s="19" t="s">
        <v>56</v>
      </c>
    </row>
    <row r="3" spans="1:3" x14ac:dyDescent="0.25">
      <c r="A3" s="2"/>
      <c r="B3" s="16" t="s">
        <v>4</v>
      </c>
      <c r="C3" s="6" t="s">
        <v>57</v>
      </c>
    </row>
    <row r="4" spans="1:3" x14ac:dyDescent="0.25">
      <c r="A4" s="2"/>
      <c r="B4" s="16" t="s">
        <v>1</v>
      </c>
      <c r="C4" s="18" t="s">
        <v>33</v>
      </c>
    </row>
    <row r="5" spans="1:3" x14ac:dyDescent="0.25">
      <c r="A5" s="2"/>
      <c r="B5" s="16" t="s">
        <v>2</v>
      </c>
      <c r="C5" s="18"/>
    </row>
    <row r="6" spans="1:3" x14ac:dyDescent="0.25">
      <c r="A6" s="2"/>
      <c r="B6" s="16" t="s">
        <v>11</v>
      </c>
      <c r="C6" s="18" t="s">
        <v>103</v>
      </c>
    </row>
    <row r="7" spans="1:3" x14ac:dyDescent="0.25">
      <c r="A7" s="2"/>
      <c r="B7" s="16" t="s">
        <v>12</v>
      </c>
      <c r="C7" s="23" t="s">
        <v>104</v>
      </c>
    </row>
    <row r="8" spans="1:3" x14ac:dyDescent="0.25">
      <c r="A8" s="2"/>
      <c r="B8" s="16" t="s">
        <v>13</v>
      </c>
      <c r="C8" s="17" t="s">
        <v>58</v>
      </c>
    </row>
    <row r="9" spans="1:3" x14ac:dyDescent="0.25">
      <c r="A9" s="2"/>
      <c r="B9" s="16" t="s">
        <v>18</v>
      </c>
      <c r="C9" s="18" t="s">
        <v>69</v>
      </c>
    </row>
    <row r="10" spans="1:3" x14ac:dyDescent="0.25">
      <c r="A10" s="2"/>
      <c r="B10" s="16" t="s">
        <v>19</v>
      </c>
      <c r="C10" s="18" t="s">
        <v>101</v>
      </c>
    </row>
    <row r="11" spans="1:3" x14ac:dyDescent="0.25">
      <c r="B11" s="12"/>
      <c r="C11" s="5"/>
    </row>
    <row r="12" spans="1:3" x14ac:dyDescent="0.25">
      <c r="A12" s="2"/>
      <c r="B12" s="16" t="s">
        <v>6</v>
      </c>
      <c r="C12" s="15" t="s">
        <v>86</v>
      </c>
    </row>
    <row r="13" spans="1:3" x14ac:dyDescent="0.25">
      <c r="A13" s="2"/>
      <c r="B13" s="16" t="s">
        <v>10</v>
      </c>
      <c r="C13" s="18"/>
    </row>
    <row r="14" spans="1:3" x14ac:dyDescent="0.25">
      <c r="A14" s="2"/>
      <c r="B14" s="16" t="s">
        <v>16</v>
      </c>
      <c r="C14" s="18" t="s">
        <v>17</v>
      </c>
    </row>
    <row r="15" spans="1:3" x14ac:dyDescent="0.25">
      <c r="A15" s="2"/>
      <c r="B15" s="16" t="s">
        <v>14</v>
      </c>
      <c r="C15" s="18" t="s">
        <v>15</v>
      </c>
    </row>
    <row r="16" spans="1:3" x14ac:dyDescent="0.25">
      <c r="A16" s="2"/>
      <c r="B16" s="16" t="s">
        <v>27</v>
      </c>
      <c r="C16" s="18"/>
    </row>
    <row r="17" spans="1:3" ht="30" x14ac:dyDescent="0.25">
      <c r="A17" s="2"/>
      <c r="B17" s="16" t="s">
        <v>7</v>
      </c>
      <c r="C17" s="18" t="s">
        <v>36</v>
      </c>
    </row>
    <row r="18" spans="1:3" x14ac:dyDescent="0.25">
      <c r="A18" s="2"/>
      <c r="B18" s="16" t="s">
        <v>21</v>
      </c>
      <c r="C18" s="18" t="s">
        <v>87</v>
      </c>
    </row>
    <row r="19" spans="1:3" x14ac:dyDescent="0.25">
      <c r="A19" s="2"/>
      <c r="B19" s="16" t="s">
        <v>8</v>
      </c>
      <c r="C19" s="18"/>
    </row>
    <row r="20" spans="1:3" x14ac:dyDescent="0.25">
      <c r="A20" s="2"/>
      <c r="B20" s="16" t="str">
        <f>IF(C19="ANO","      - jejich druh:","")</f>
        <v/>
      </c>
      <c r="C20" s="5"/>
    </row>
    <row r="21" spans="1:3" x14ac:dyDescent="0.25">
      <c r="A21" s="2"/>
      <c r="B21" s="16" t="str">
        <f>IF(C19="ANO","      - zákonnost zpracování:","")</f>
        <v/>
      </c>
      <c r="C21" s="5"/>
    </row>
    <row r="22" spans="1:3" x14ac:dyDescent="0.25">
      <c r="A22" s="2"/>
      <c r="B22" s="16" t="s">
        <v>9</v>
      </c>
      <c r="C22" s="18"/>
    </row>
    <row r="23" spans="1:3" x14ac:dyDescent="0.25">
      <c r="A23" s="2"/>
      <c r="B23" s="16" t="s">
        <v>22</v>
      </c>
      <c r="C23" s="18" t="s">
        <v>37</v>
      </c>
    </row>
    <row r="24" spans="1:3" x14ac:dyDescent="0.25">
      <c r="A24" s="2"/>
      <c r="B24" s="16" t="s">
        <v>23</v>
      </c>
      <c r="C24" s="18" t="s">
        <v>40</v>
      </c>
    </row>
    <row r="25" spans="1:3" x14ac:dyDescent="0.25">
      <c r="A25" s="2"/>
      <c r="B25" s="16" t="s">
        <v>26</v>
      </c>
      <c r="C25" s="18"/>
    </row>
    <row r="26" spans="1:3" x14ac:dyDescent="0.25">
      <c r="A26" s="2"/>
      <c r="B26" s="16" t="s">
        <v>28</v>
      </c>
      <c r="C26" s="18" t="s">
        <v>39</v>
      </c>
    </row>
    <row r="27" spans="1:3" x14ac:dyDescent="0.25">
      <c r="A27" s="2"/>
      <c r="B27" s="16" t="s">
        <v>29</v>
      </c>
      <c r="C27" s="18" t="s">
        <v>38</v>
      </c>
    </row>
    <row r="28" spans="1:3" x14ac:dyDescent="0.25">
      <c r="A28" s="2"/>
      <c r="B28" s="16" t="s">
        <v>24</v>
      </c>
      <c r="C28" s="18" t="s">
        <v>82</v>
      </c>
    </row>
    <row r="29" spans="1:3" x14ac:dyDescent="0.25">
      <c r="A29" s="2"/>
      <c r="B29" s="16" t="s">
        <v>25</v>
      </c>
      <c r="C29" s="18"/>
    </row>
    <row r="30" spans="1:3" x14ac:dyDescent="0.25">
      <c r="A30" s="2"/>
      <c r="B30" s="16" t="s">
        <v>30</v>
      </c>
      <c r="C30" s="18"/>
    </row>
    <row r="31" spans="1:3" x14ac:dyDescent="0.25">
      <c r="A31" s="2"/>
      <c r="B31" s="16" t="s">
        <v>31</v>
      </c>
      <c r="C31" s="18"/>
    </row>
    <row r="32" spans="1:3" x14ac:dyDescent="0.25">
      <c r="A32" s="2"/>
      <c r="B32" s="16" t="s">
        <v>20</v>
      </c>
      <c r="C32" s="18"/>
    </row>
    <row r="33" spans="1:3" ht="6.75" customHeight="1" x14ac:dyDescent="0.25">
      <c r="B33" s="12"/>
      <c r="C33" s="5"/>
    </row>
    <row r="34" spans="1:3" x14ac:dyDescent="0.25">
      <c r="A34" s="2"/>
      <c r="B34" s="16" t="s">
        <v>3</v>
      </c>
      <c r="C34" s="8"/>
    </row>
    <row r="35" spans="1:3" x14ac:dyDescent="0.25">
      <c r="A35" s="2"/>
      <c r="B35" s="21" t="str">
        <f>IF(C34="ANO","Počet zpracovatelů:"," ")</f>
        <v xml:space="preserve"> </v>
      </c>
      <c r="C35" s="9"/>
    </row>
    <row r="36" spans="1:3" ht="6.75" customHeight="1" x14ac:dyDescent="0.25">
      <c r="B36" s="12"/>
      <c r="C36" s="5">
        <v>3</v>
      </c>
    </row>
    <row r="37" spans="1:3" x14ac:dyDescent="0.25">
      <c r="B37" s="16" t="str">
        <f>IF(C35&gt;0,"ZPRACOVATEL 1"," ")</f>
        <v xml:space="preserve"> </v>
      </c>
      <c r="C37" s="5"/>
    </row>
    <row r="38" spans="1:3" x14ac:dyDescent="0.25">
      <c r="A38" s="2"/>
      <c r="B38" s="16" t="str">
        <f>IF(C35&gt;0,"Firma (název) zpracovatele:"," ")</f>
        <v xml:space="preserve"> </v>
      </c>
      <c r="C38" s="18" t="str">
        <f t="shared" ref="C38:C43" si="0">IF(B38=" "," ","")</f>
        <v xml:space="preserve"> </v>
      </c>
    </row>
    <row r="39" spans="1:3" x14ac:dyDescent="0.25">
      <c r="A39" s="2"/>
      <c r="B39" s="16" t="str">
        <f>IF(C35&gt;0,"se sídlem:"," ")</f>
        <v xml:space="preserve"> </v>
      </c>
      <c r="C39" s="18" t="str">
        <f t="shared" si="0"/>
        <v xml:space="preserve"> </v>
      </c>
    </row>
    <row r="40" spans="1:3" x14ac:dyDescent="0.25">
      <c r="A40" s="2"/>
      <c r="B40" s="16" t="str">
        <f>IF(C35&gt;0,"IČ:"," ")</f>
        <v xml:space="preserve"> </v>
      </c>
      <c r="C40" s="18" t="str">
        <f t="shared" si="0"/>
        <v xml:space="preserve"> </v>
      </c>
    </row>
    <row r="41" spans="1:3" x14ac:dyDescent="0.25">
      <c r="A41" s="2"/>
      <c r="B41" s="16" t="str">
        <f>IF(C35&gt;0,"odpovědná osoba:"," ")</f>
        <v xml:space="preserve"> </v>
      </c>
      <c r="C41" s="18" t="str">
        <f t="shared" si="0"/>
        <v xml:space="preserve"> </v>
      </c>
    </row>
    <row r="42" spans="1:3" x14ac:dyDescent="0.25">
      <c r="A42" s="2"/>
      <c r="B42" s="16" t="str">
        <f>IF(C35&gt;0,"e-mail:"," ")</f>
        <v xml:space="preserve"> </v>
      </c>
      <c r="C42" s="18" t="str">
        <f t="shared" si="0"/>
        <v xml:space="preserve"> </v>
      </c>
    </row>
    <row r="43" spans="1:3" x14ac:dyDescent="0.25">
      <c r="A43" s="2"/>
      <c r="B43" s="16" t="str">
        <f>IF(C35&gt;0,"telefon:"," ")</f>
        <v xml:space="preserve"> </v>
      </c>
      <c r="C43" s="18" t="str">
        <f t="shared" si="0"/>
        <v xml:space="preserve"> </v>
      </c>
    </row>
    <row r="44" spans="1:3" x14ac:dyDescent="0.25">
      <c r="A44" s="2"/>
      <c r="B44" s="16" t="str">
        <f>IF(C35&gt;0,"Smlouva o zpracování OÚ:"," ")</f>
        <v xml:space="preserve"> </v>
      </c>
      <c r="C44" s="18" t="s">
        <v>5</v>
      </c>
    </row>
    <row r="45" spans="1:3" x14ac:dyDescent="0.25">
      <c r="A45" s="2"/>
      <c r="B45" s="16" t="e">
        <f>IF(AND(C35&gt;0,C44=#REF!),"Právní předpis:"," ")</f>
        <v>#REF!</v>
      </c>
      <c r="C45" s="18" t="e">
        <f>IF(B45=" "," ","")</f>
        <v>#REF!</v>
      </c>
    </row>
    <row r="46" spans="1:3" ht="6.75" customHeight="1" x14ac:dyDescent="0.25">
      <c r="B46" s="12"/>
      <c r="C46" s="5">
        <v>3</v>
      </c>
    </row>
    <row r="47" spans="1:3" x14ac:dyDescent="0.25">
      <c r="B47" s="16" t="str">
        <f>IF(C35&gt;1,"ZPRACOVATEL 2"," ")</f>
        <v xml:space="preserve"> </v>
      </c>
      <c r="C47" s="5"/>
    </row>
    <row r="48" spans="1:3" x14ac:dyDescent="0.25">
      <c r="A48" s="2"/>
      <c r="B48" s="16" t="str">
        <f>IF(C35&gt;1,"Firma (název) zpracovatele:"," ")</f>
        <v xml:space="preserve"> </v>
      </c>
      <c r="C48" s="18" t="str">
        <f t="shared" ref="C48:C53" si="1">IF(B48=" "," ","")</f>
        <v xml:space="preserve"> </v>
      </c>
    </row>
    <row r="49" spans="1:3" x14ac:dyDescent="0.25">
      <c r="A49" s="2"/>
      <c r="B49" s="16" t="str">
        <f>IF(C35&gt;1,"se sídlem:"," ")</f>
        <v xml:space="preserve"> </v>
      </c>
      <c r="C49" s="18" t="str">
        <f t="shared" si="1"/>
        <v xml:space="preserve"> </v>
      </c>
    </row>
    <row r="50" spans="1:3" x14ac:dyDescent="0.25">
      <c r="A50" s="2"/>
      <c r="B50" s="16" t="str">
        <f>IF(C35&gt;1,"IČ:"," ")</f>
        <v xml:space="preserve"> </v>
      </c>
      <c r="C50" s="18" t="str">
        <f t="shared" si="1"/>
        <v xml:space="preserve"> </v>
      </c>
    </row>
    <row r="51" spans="1:3" x14ac:dyDescent="0.25">
      <c r="A51" s="2"/>
      <c r="B51" s="16" t="str">
        <f>IF(C35&gt;1,"odpovědná osoba:"," ")</f>
        <v xml:space="preserve"> </v>
      </c>
      <c r="C51" s="18" t="str">
        <f t="shared" si="1"/>
        <v xml:space="preserve"> </v>
      </c>
    </row>
    <row r="52" spans="1:3" x14ac:dyDescent="0.25">
      <c r="A52" s="2"/>
      <c r="B52" s="16" t="str">
        <f>IF(C35&gt;1,"e-mail:"," ")</f>
        <v xml:space="preserve"> </v>
      </c>
      <c r="C52" s="18" t="str">
        <f t="shared" si="1"/>
        <v xml:space="preserve"> </v>
      </c>
    </row>
    <row r="53" spans="1:3" x14ac:dyDescent="0.25">
      <c r="A53" s="2"/>
      <c r="B53" s="16" t="str">
        <f>IF(C35&gt;1,"telefon:"," ")</f>
        <v xml:space="preserve"> </v>
      </c>
      <c r="C53" s="18" t="str">
        <f t="shared" si="1"/>
        <v xml:space="preserve"> </v>
      </c>
    </row>
    <row r="54" spans="1:3" x14ac:dyDescent="0.25">
      <c r="A54" s="2"/>
      <c r="B54" s="16" t="str">
        <f>IF(C35&gt;1,"Smlouva o zpracování OÚ:"," ")</f>
        <v xml:space="preserve"> </v>
      </c>
      <c r="C54" s="18" t="s">
        <v>5</v>
      </c>
    </row>
    <row r="55" spans="1:3" x14ac:dyDescent="0.25">
      <c r="A55" s="2"/>
      <c r="B55" s="16" t="e">
        <f>IF(AND(C35&gt;1,C54=#REF!),"Právní předpis:"," ")</f>
        <v>#REF!</v>
      </c>
      <c r="C55" s="18" t="e">
        <f>IF(B55=" "," ","")</f>
        <v>#REF!</v>
      </c>
    </row>
    <row r="56" spans="1:3" ht="6.75" customHeight="1" x14ac:dyDescent="0.25">
      <c r="B56" s="12"/>
      <c r="C56" s="5">
        <v>3</v>
      </c>
    </row>
    <row r="57" spans="1:3" x14ac:dyDescent="0.25">
      <c r="B57" s="16" t="str">
        <f>IF(C35&gt;2,"ZPRACOVATEL 3"," ")</f>
        <v xml:space="preserve"> </v>
      </c>
      <c r="C57" s="5"/>
    </row>
    <row r="58" spans="1:3" x14ac:dyDescent="0.25">
      <c r="A58" s="2"/>
      <c r="B58" s="16" t="str">
        <f>IF(C35&gt;2,"Firma (název) zpracovatele:"," ")</f>
        <v xml:space="preserve"> </v>
      </c>
      <c r="C58" s="18" t="str">
        <f t="shared" ref="C58:C63" si="2">IF(B58=" "," ","")</f>
        <v xml:space="preserve"> </v>
      </c>
    </row>
    <row r="59" spans="1:3" x14ac:dyDescent="0.25">
      <c r="A59" s="2"/>
      <c r="B59" s="16" t="str">
        <f>IF(C35&gt;2,"se sídlem:"," ")</f>
        <v xml:space="preserve"> </v>
      </c>
      <c r="C59" s="18" t="str">
        <f t="shared" si="2"/>
        <v xml:space="preserve"> </v>
      </c>
    </row>
    <row r="60" spans="1:3" x14ac:dyDescent="0.25">
      <c r="A60" s="2"/>
      <c r="B60" s="16" t="str">
        <f>IF(C35&gt;2,"IČ:"," ")</f>
        <v xml:space="preserve"> </v>
      </c>
      <c r="C60" s="18" t="str">
        <f t="shared" si="2"/>
        <v xml:space="preserve"> </v>
      </c>
    </row>
    <row r="61" spans="1:3" x14ac:dyDescent="0.25">
      <c r="A61" s="2"/>
      <c r="B61" s="16" t="str">
        <f>IF(C35&gt;2,"odpovědná osoba:"," ")</f>
        <v xml:space="preserve"> </v>
      </c>
      <c r="C61" s="18" t="str">
        <f t="shared" si="2"/>
        <v xml:space="preserve"> </v>
      </c>
    </row>
    <row r="62" spans="1:3" x14ac:dyDescent="0.25">
      <c r="A62" s="2"/>
      <c r="B62" s="16" t="str">
        <f>IF(C35&gt;2,"e-mail:"," ")</f>
        <v xml:space="preserve"> </v>
      </c>
      <c r="C62" s="18" t="str">
        <f t="shared" si="2"/>
        <v xml:space="preserve"> </v>
      </c>
    </row>
    <row r="63" spans="1:3" x14ac:dyDescent="0.25">
      <c r="A63" s="2"/>
      <c r="B63" s="16" t="str">
        <f>IF(C35&gt;2,"telefon:"," ")</f>
        <v xml:space="preserve"> </v>
      </c>
      <c r="C63" s="18" t="str">
        <f t="shared" si="2"/>
        <v xml:space="preserve"> </v>
      </c>
    </row>
    <row r="64" spans="1:3" x14ac:dyDescent="0.25">
      <c r="A64" s="2"/>
      <c r="B64" s="16" t="str">
        <f>IF(C35&gt;2,"Smlouva o zpracování OÚ:"," ")</f>
        <v xml:space="preserve"> </v>
      </c>
      <c r="C64" s="18" t="s">
        <v>5</v>
      </c>
    </row>
    <row r="65" spans="1:3" x14ac:dyDescent="0.25">
      <c r="A65" s="2"/>
      <c r="B65" s="16" t="e">
        <f>IF(AND(C35&gt;2,C64=#REF!),"Právní předpis:"," ")</f>
        <v>#REF!</v>
      </c>
      <c r="C65" s="18" t="e">
        <f>IF(B65=" "," ","")</f>
        <v>#REF!</v>
      </c>
    </row>
    <row r="66" spans="1:3" ht="6.75" customHeight="1" x14ac:dyDescent="0.25">
      <c r="B66" s="12"/>
      <c r="C66" s="5">
        <v>3</v>
      </c>
    </row>
    <row r="67" spans="1:3" x14ac:dyDescent="0.25">
      <c r="B67" s="16" t="str">
        <f>IF(C35&gt;3,"ZPRACOVATEL 4"," ")</f>
        <v xml:space="preserve"> </v>
      </c>
      <c r="C67" s="5"/>
    </row>
    <row r="68" spans="1:3" x14ac:dyDescent="0.25">
      <c r="A68" s="2"/>
      <c r="B68" s="16" t="str">
        <f>IF(C35&gt;3,"Firma (název) zpracovatele:"," ")</f>
        <v xml:space="preserve"> </v>
      </c>
      <c r="C68" s="18" t="str">
        <f t="shared" ref="C68:C73" si="3">IF(B68=" "," ","")</f>
        <v xml:space="preserve"> </v>
      </c>
    </row>
    <row r="69" spans="1:3" x14ac:dyDescent="0.25">
      <c r="A69" s="2"/>
      <c r="B69" s="16" t="str">
        <f>IF(C35&gt;3,"se sídlem:"," ")</f>
        <v xml:space="preserve"> </v>
      </c>
      <c r="C69" s="18" t="str">
        <f t="shared" si="3"/>
        <v xml:space="preserve"> </v>
      </c>
    </row>
    <row r="70" spans="1:3" x14ac:dyDescent="0.25">
      <c r="A70" s="2"/>
      <c r="B70" s="16" t="str">
        <f>IF(C35&gt;3,"IČ:"," ")</f>
        <v xml:space="preserve"> </v>
      </c>
      <c r="C70" s="18" t="str">
        <f t="shared" si="3"/>
        <v xml:space="preserve"> </v>
      </c>
    </row>
    <row r="71" spans="1:3" x14ac:dyDescent="0.25">
      <c r="A71" s="2"/>
      <c r="B71" s="16" t="str">
        <f>IF(C35&gt;3,"odpovědná osoba:"," ")</f>
        <v xml:space="preserve"> </v>
      </c>
      <c r="C71" s="18" t="str">
        <f t="shared" si="3"/>
        <v xml:space="preserve"> </v>
      </c>
    </row>
    <row r="72" spans="1:3" x14ac:dyDescent="0.25">
      <c r="A72" s="2"/>
      <c r="B72" s="16" t="str">
        <f>IF(C35&gt;3,"e-mail:"," ")</f>
        <v xml:space="preserve"> </v>
      </c>
      <c r="C72" s="18" t="str">
        <f t="shared" si="3"/>
        <v xml:space="preserve"> </v>
      </c>
    </row>
    <row r="73" spans="1:3" x14ac:dyDescent="0.25">
      <c r="A73" s="2"/>
      <c r="B73" s="16" t="str">
        <f>IF(C35&gt;3,"telefon:"," ")</f>
        <v xml:space="preserve"> </v>
      </c>
      <c r="C73" s="18" t="str">
        <f t="shared" si="3"/>
        <v xml:space="preserve"> </v>
      </c>
    </row>
    <row r="74" spans="1:3" x14ac:dyDescent="0.25">
      <c r="A74" s="2"/>
      <c r="B74" s="16" t="str">
        <f>IF(C35&gt;3,"Smlouva o zpracování OÚ:"," ")</f>
        <v xml:space="preserve"> </v>
      </c>
      <c r="C74" s="18" t="s">
        <v>5</v>
      </c>
    </row>
    <row r="75" spans="1:3" x14ac:dyDescent="0.25">
      <c r="A75" s="2"/>
      <c r="B75" s="16" t="e">
        <f>IF(AND(C35&gt;3,C74=#REF!),"Právní předpis:"," ")</f>
        <v>#REF!</v>
      </c>
      <c r="C75" s="18" t="e">
        <f>IF(B75=" "," ","")</f>
        <v>#REF!</v>
      </c>
    </row>
    <row r="76" spans="1:3" ht="6.75" customHeight="1" x14ac:dyDescent="0.25">
      <c r="B76" s="12"/>
      <c r="C76" s="5">
        <v>3</v>
      </c>
    </row>
    <row r="77" spans="1:3" x14ac:dyDescent="0.25">
      <c r="B77" s="16" t="str">
        <f>IF(C35&gt;4,"ZPRACOVATEL 5"," ")</f>
        <v xml:space="preserve"> </v>
      </c>
      <c r="C77" s="5"/>
    </row>
    <row r="78" spans="1:3" x14ac:dyDescent="0.25">
      <c r="A78" s="2"/>
      <c r="B78" s="16" t="str">
        <f>IF(C35&gt;4,"Firma (název) zpracovatele:"," ")</f>
        <v xml:space="preserve"> </v>
      </c>
      <c r="C78" s="18" t="str">
        <f t="shared" ref="C78:C83" si="4">IF(B78=" "," ","")</f>
        <v xml:space="preserve"> </v>
      </c>
    </row>
    <row r="79" spans="1:3" x14ac:dyDescent="0.25">
      <c r="A79" s="2"/>
      <c r="B79" s="16" t="str">
        <f>IF(C35&gt;4,"se sídlem:"," ")</f>
        <v xml:space="preserve"> </v>
      </c>
      <c r="C79" s="18" t="str">
        <f t="shared" si="4"/>
        <v xml:space="preserve"> </v>
      </c>
    </row>
    <row r="80" spans="1:3" x14ac:dyDescent="0.25">
      <c r="A80" s="2"/>
      <c r="B80" s="16" t="str">
        <f>IF(C35&gt;4,"IČ:"," ")</f>
        <v xml:space="preserve"> </v>
      </c>
      <c r="C80" s="18" t="str">
        <f t="shared" si="4"/>
        <v xml:space="preserve"> </v>
      </c>
    </row>
    <row r="81" spans="1:3" x14ac:dyDescent="0.25">
      <c r="A81" s="2"/>
      <c r="B81" s="16" t="str">
        <f>IF(C35&gt;4,"odpovědná osoba:"," ")</f>
        <v xml:space="preserve"> </v>
      </c>
      <c r="C81" s="18" t="str">
        <f t="shared" si="4"/>
        <v xml:space="preserve"> </v>
      </c>
    </row>
    <row r="82" spans="1:3" x14ac:dyDescent="0.25">
      <c r="A82" s="2"/>
      <c r="B82" s="16" t="str">
        <f>IF(C35&gt;4,"e-mail:"," ")</f>
        <v xml:space="preserve"> </v>
      </c>
      <c r="C82" s="18" t="str">
        <f t="shared" si="4"/>
        <v xml:space="preserve"> </v>
      </c>
    </row>
    <row r="83" spans="1:3" x14ac:dyDescent="0.25">
      <c r="A83" s="2"/>
      <c r="B83" s="16" t="str">
        <f>IF(C35&gt;4,"telefon:"," ")</f>
        <v xml:space="preserve"> </v>
      </c>
      <c r="C83" s="18" t="str">
        <f t="shared" si="4"/>
        <v xml:space="preserve"> </v>
      </c>
    </row>
    <row r="84" spans="1:3" x14ac:dyDescent="0.25">
      <c r="A84" s="2"/>
      <c r="B84" s="16" t="str">
        <f>IF(C35&gt;4,"Smlouva o zpracování OÚ:"," ")</f>
        <v xml:space="preserve"> </v>
      </c>
      <c r="C84" s="18" t="s">
        <v>5</v>
      </c>
    </row>
    <row r="85" spans="1:3" x14ac:dyDescent="0.25">
      <c r="A85" s="2"/>
      <c r="B85" s="16" t="e">
        <f>IF(AND(C35&gt;4,C84=#REF!),"Právní předpis:"," ")</f>
        <v>#REF!</v>
      </c>
      <c r="C85" s="18" t="e">
        <f>IF(B85=" "," ","")</f>
        <v>#REF!</v>
      </c>
    </row>
  </sheetData>
  <conditionalFormatting sqref="B38">
    <cfRule type="cellIs" dxfId="251" priority="101" operator="equal">
      <formula>" "</formula>
    </cfRule>
  </conditionalFormatting>
  <conditionalFormatting sqref="B40:C45 B39">
    <cfRule type="cellIs" dxfId="250" priority="100" operator="equal">
      <formula>" "</formula>
    </cfRule>
  </conditionalFormatting>
  <conditionalFormatting sqref="B35">
    <cfRule type="cellIs" dxfId="249" priority="99" operator="equal">
      <formula>" "</formula>
    </cfRule>
  </conditionalFormatting>
  <conditionalFormatting sqref="B37">
    <cfRule type="cellIs" dxfId="248" priority="98" operator="equal">
      <formula>" "</formula>
    </cfRule>
  </conditionalFormatting>
  <conditionalFormatting sqref="C40:C45">
    <cfRule type="cellIs" dxfId="247" priority="92" operator="equal">
      <formula>" "</formula>
    </cfRule>
    <cfRule type="cellIs" dxfId="246" priority="97" operator="equal">
      <formula>" "</formula>
    </cfRule>
  </conditionalFormatting>
  <conditionalFormatting sqref="C40">
    <cfRule type="cellIs" dxfId="245" priority="96" operator="equal">
      <formula>" "</formula>
    </cfRule>
  </conditionalFormatting>
  <conditionalFormatting sqref="C41">
    <cfRule type="cellIs" dxfId="244" priority="95" operator="equal">
      <formula>" "</formula>
    </cfRule>
  </conditionalFormatting>
  <conditionalFormatting sqref="C42">
    <cfRule type="cellIs" dxfId="243" priority="94" operator="equal">
      <formula>" "</formula>
    </cfRule>
  </conditionalFormatting>
  <conditionalFormatting sqref="C43">
    <cfRule type="cellIs" dxfId="242" priority="93" operator="equal">
      <formula>" "</formula>
    </cfRule>
  </conditionalFormatting>
  <conditionalFormatting sqref="C35">
    <cfRule type="expression" dxfId="241" priority="91">
      <formula>$B$35="Počet zpracovatelů:"</formula>
    </cfRule>
  </conditionalFormatting>
  <conditionalFormatting sqref="C44">
    <cfRule type="expression" dxfId="240" priority="90">
      <formula>$B$44="Smlouva o zpracování OÚ:"</formula>
    </cfRule>
  </conditionalFormatting>
  <conditionalFormatting sqref="B48:C48">
    <cfRule type="cellIs" dxfId="239" priority="89" operator="equal">
      <formula>" "</formula>
    </cfRule>
  </conditionalFormatting>
  <conditionalFormatting sqref="B49:C53 B55:C55 B54">
    <cfRule type="cellIs" dxfId="238" priority="88" operator="equal">
      <formula>" "</formula>
    </cfRule>
  </conditionalFormatting>
  <conditionalFormatting sqref="B47">
    <cfRule type="cellIs" dxfId="237" priority="87" operator="equal">
      <formula>" "</formula>
    </cfRule>
  </conditionalFormatting>
  <conditionalFormatting sqref="C48:C53 C55">
    <cfRule type="cellIs" dxfId="236" priority="80" operator="equal">
      <formula>" "</formula>
    </cfRule>
    <cfRule type="cellIs" dxfId="235" priority="86" operator="equal">
      <formula>" "</formula>
    </cfRule>
  </conditionalFormatting>
  <conditionalFormatting sqref="C49">
    <cfRule type="cellIs" dxfId="234" priority="85" operator="equal">
      <formula>" "</formula>
    </cfRule>
  </conditionalFormatting>
  <conditionalFormatting sqref="C50">
    <cfRule type="cellIs" dxfId="233" priority="84" operator="equal">
      <formula>" "</formula>
    </cfRule>
  </conditionalFormatting>
  <conditionalFormatting sqref="C51">
    <cfRule type="cellIs" dxfId="232" priority="83" operator="equal">
      <formula>" "</formula>
    </cfRule>
  </conditionalFormatting>
  <conditionalFormatting sqref="C52">
    <cfRule type="cellIs" dxfId="231" priority="82" operator="equal">
      <formula>" "</formula>
    </cfRule>
  </conditionalFormatting>
  <conditionalFormatting sqref="C53">
    <cfRule type="cellIs" dxfId="230" priority="81" operator="equal">
      <formula>" "</formula>
    </cfRule>
  </conditionalFormatting>
  <conditionalFormatting sqref="B58:C58">
    <cfRule type="cellIs" dxfId="229" priority="79" operator="equal">
      <formula>" "</formula>
    </cfRule>
  </conditionalFormatting>
  <conditionalFormatting sqref="B59:C65">
    <cfRule type="cellIs" dxfId="228" priority="78" operator="equal">
      <formula>" "</formula>
    </cfRule>
  </conditionalFormatting>
  <conditionalFormatting sqref="B57">
    <cfRule type="cellIs" dxfId="227" priority="77" operator="equal">
      <formula>" "</formula>
    </cfRule>
  </conditionalFormatting>
  <conditionalFormatting sqref="C58:C65">
    <cfRule type="cellIs" dxfId="226" priority="70" operator="equal">
      <formula>" "</formula>
    </cfRule>
    <cfRule type="cellIs" dxfId="225" priority="76" operator="equal">
      <formula>" "</formula>
    </cfRule>
  </conditionalFormatting>
  <conditionalFormatting sqref="C59">
    <cfRule type="cellIs" dxfId="224" priority="75" operator="equal">
      <formula>" "</formula>
    </cfRule>
  </conditionalFormatting>
  <conditionalFormatting sqref="C60">
    <cfRule type="cellIs" dxfId="223" priority="74" operator="equal">
      <formula>" "</formula>
    </cfRule>
  </conditionalFormatting>
  <conditionalFormatting sqref="C61">
    <cfRule type="cellIs" dxfId="222" priority="73" operator="equal">
      <formula>" "</formula>
    </cfRule>
  </conditionalFormatting>
  <conditionalFormatting sqref="C62">
    <cfRule type="cellIs" dxfId="221" priority="72" operator="equal">
      <formula>" "</formula>
    </cfRule>
  </conditionalFormatting>
  <conditionalFormatting sqref="C63">
    <cfRule type="cellIs" dxfId="220" priority="71" operator="equal">
      <formula>" "</formula>
    </cfRule>
  </conditionalFormatting>
  <conditionalFormatting sqref="C64">
    <cfRule type="expression" dxfId="219" priority="69">
      <formula>$B$64="Smlouva o zpracování OÚ:"</formula>
    </cfRule>
  </conditionalFormatting>
  <conditionalFormatting sqref="B68:C68">
    <cfRule type="cellIs" dxfId="218" priority="68" operator="equal">
      <formula>" "</formula>
    </cfRule>
  </conditionalFormatting>
  <conditionalFormatting sqref="B69:C75">
    <cfRule type="cellIs" dxfId="217" priority="67" operator="equal">
      <formula>" "</formula>
    </cfRule>
  </conditionalFormatting>
  <conditionalFormatting sqref="B67">
    <cfRule type="cellIs" dxfId="216" priority="66" operator="equal">
      <formula>" "</formula>
    </cfRule>
  </conditionalFormatting>
  <conditionalFormatting sqref="C68:C75">
    <cfRule type="cellIs" dxfId="215" priority="59" operator="equal">
      <formula>" "</formula>
    </cfRule>
    <cfRule type="cellIs" dxfId="214" priority="65" operator="equal">
      <formula>" "</formula>
    </cfRule>
  </conditionalFormatting>
  <conditionalFormatting sqref="C69">
    <cfRule type="cellIs" dxfId="213" priority="64" operator="equal">
      <formula>" "</formula>
    </cfRule>
  </conditionalFormatting>
  <conditionalFormatting sqref="C70">
    <cfRule type="cellIs" dxfId="212" priority="63" operator="equal">
      <formula>" "</formula>
    </cfRule>
  </conditionalFormatting>
  <conditionalFormatting sqref="C71">
    <cfRule type="cellIs" dxfId="211" priority="62" operator="equal">
      <formula>" "</formula>
    </cfRule>
  </conditionalFormatting>
  <conditionalFormatting sqref="C72">
    <cfRule type="cellIs" dxfId="210" priority="61" operator="equal">
      <formula>" "</formula>
    </cfRule>
  </conditionalFormatting>
  <conditionalFormatting sqref="C73">
    <cfRule type="cellIs" dxfId="209" priority="60" operator="equal">
      <formula>" "</formula>
    </cfRule>
  </conditionalFormatting>
  <conditionalFormatting sqref="C74">
    <cfRule type="expression" dxfId="208" priority="58">
      <formula>$B$74="Smlouva o zpracování OÚ:"</formula>
    </cfRule>
  </conditionalFormatting>
  <conditionalFormatting sqref="B78:C78">
    <cfRule type="cellIs" dxfId="207" priority="57" operator="equal">
      <formula>" "</formula>
    </cfRule>
  </conditionalFormatting>
  <conditionalFormatting sqref="B79:C85">
    <cfRule type="cellIs" dxfId="206" priority="56" operator="equal">
      <formula>" "</formula>
    </cfRule>
  </conditionalFormatting>
  <conditionalFormatting sqref="B77">
    <cfRule type="cellIs" dxfId="205" priority="55" operator="equal">
      <formula>" "</formula>
    </cfRule>
  </conditionalFormatting>
  <conditionalFormatting sqref="C78:C85">
    <cfRule type="cellIs" dxfId="204" priority="48" operator="equal">
      <formula>" "</formula>
    </cfRule>
    <cfRule type="cellIs" dxfId="203" priority="54" operator="equal">
      <formula>" "</formula>
    </cfRule>
  </conditionalFormatting>
  <conditionalFormatting sqref="C79">
    <cfRule type="cellIs" dxfId="202" priority="53" operator="equal">
      <formula>" "</formula>
    </cfRule>
  </conditionalFormatting>
  <conditionalFormatting sqref="C80">
    <cfRule type="cellIs" dxfId="201" priority="52" operator="equal">
      <formula>" "</formula>
    </cfRule>
  </conditionalFormatting>
  <conditionalFormatting sqref="C81">
    <cfRule type="cellIs" dxfId="200" priority="51" operator="equal">
      <formula>" "</formula>
    </cfRule>
  </conditionalFormatting>
  <conditionalFormatting sqref="C82">
    <cfRule type="cellIs" dxfId="199" priority="50" operator="equal">
      <formula>" "</formula>
    </cfRule>
  </conditionalFormatting>
  <conditionalFormatting sqref="C83">
    <cfRule type="cellIs" dxfId="198" priority="49" operator="equal">
      <formula>" "</formula>
    </cfRule>
  </conditionalFormatting>
  <conditionalFormatting sqref="C84">
    <cfRule type="expression" dxfId="197" priority="47">
      <formula>$B$84="Smlouva o zpracování OÚ:"</formula>
    </cfRule>
  </conditionalFormatting>
  <conditionalFormatting sqref="C54">
    <cfRule type="cellIs" dxfId="196" priority="46" operator="equal">
      <formula>" "</formula>
    </cfRule>
  </conditionalFormatting>
  <conditionalFormatting sqref="C54">
    <cfRule type="cellIs" dxfId="195" priority="44" operator="equal">
      <formula>" "</formula>
    </cfRule>
    <cfRule type="cellIs" dxfId="194" priority="45" operator="equal">
      <formula>" "</formula>
    </cfRule>
  </conditionalFormatting>
  <conditionalFormatting sqref="C54">
    <cfRule type="expression" dxfId="193" priority="43">
      <formula>$B$54="Smlouva o zpracování OÚ:"</formula>
    </cfRule>
  </conditionalFormatting>
  <conditionalFormatting sqref="C38">
    <cfRule type="cellIs" dxfId="192" priority="42" operator="equal">
      <formula>" "</formula>
    </cfRule>
  </conditionalFormatting>
  <conditionalFormatting sqref="C39">
    <cfRule type="cellIs" dxfId="191" priority="41" operator="equal">
      <formula>" "</formula>
    </cfRule>
  </conditionalFormatting>
  <conditionalFormatting sqref="C38:C39">
    <cfRule type="cellIs" dxfId="190" priority="38" operator="equal">
      <formula>" "</formula>
    </cfRule>
    <cfRule type="cellIs" dxfId="189" priority="40" operator="equal">
      <formula>" "</formula>
    </cfRule>
  </conditionalFormatting>
  <conditionalFormatting sqref="C39">
    <cfRule type="cellIs" dxfId="188" priority="39" operator="equal">
      <formula>" "</formula>
    </cfRule>
  </conditionalFormatting>
  <conditionalFormatting sqref="C22">
    <cfRule type="cellIs" dxfId="187" priority="36" operator="equal">
      <formula>"NEVÍM"</formula>
    </cfRule>
    <cfRule type="cellIs" dxfId="186" priority="37" operator="equal">
      <formula>"ANO"</formula>
    </cfRule>
  </conditionalFormatting>
  <conditionalFormatting sqref="C20">
    <cfRule type="expression" dxfId="185" priority="35">
      <formula>$B$20="      - jejich druh:"</formula>
    </cfRule>
  </conditionalFormatting>
  <conditionalFormatting sqref="C21">
    <cfRule type="expression" dxfId="184" priority="34">
      <formula>$B$20="      - jejich druh:"</formula>
    </cfRule>
  </conditionalFormatting>
  <conditionalFormatting sqref="C19">
    <cfRule type="cellIs" dxfId="183" priority="33" operator="equal">
      <formula>"NEVÍM"</formula>
    </cfRule>
  </conditionalFormatting>
  <conditionalFormatting sqref="C32">
    <cfRule type="cellIs" dxfId="182" priority="31" operator="equal">
      <formula>"NEVÍM"</formula>
    </cfRule>
    <cfRule type="cellIs" dxfId="181" priority="32" operator="equal">
      <formula>"ANO"</formula>
    </cfRule>
  </conditionalFormatting>
  <conditionalFormatting sqref="C29">
    <cfRule type="cellIs" dxfId="180" priority="29" operator="equal">
      <formula>"NEVÍM"</formula>
    </cfRule>
    <cfRule type="cellIs" dxfId="179" priority="30" operator="equal">
      <formula>"ANO"</formula>
    </cfRule>
  </conditionalFormatting>
  <conditionalFormatting sqref="C31">
    <cfRule type="expression" dxfId="178" priority="19">
      <formula>$C$30="NE"</formula>
    </cfRule>
  </conditionalFormatting>
  <conditionalFormatting sqref="B31">
    <cfRule type="expression" dxfId="177" priority="18">
      <formula>$C$30="NE"</formula>
    </cfRule>
  </conditionalFormatting>
  <conditionalFormatting sqref="C25">
    <cfRule type="cellIs" dxfId="176" priority="27" operator="equal">
      <formula>#REF!</formula>
    </cfRule>
    <cfRule type="cellIs" dxfId="175" priority="28" operator="equal">
      <formula>#REF!</formula>
    </cfRule>
  </conditionalFormatting>
  <conditionalFormatting sqref="C16">
    <cfRule type="cellIs" dxfId="174" priority="23" operator="equal">
      <formula>#REF!</formula>
    </cfRule>
    <cfRule type="cellIs" dxfId="173" priority="24" operator="equal">
      <formula>#REF!</formula>
    </cfRule>
    <cfRule type="cellIs" dxfId="172" priority="25" operator="equal">
      <formula>#REF!</formula>
    </cfRule>
    <cfRule type="cellIs" dxfId="171" priority="26" operator="equal">
      <formula>#REF!</formula>
    </cfRule>
  </conditionalFormatting>
  <conditionalFormatting sqref="C30">
    <cfRule type="cellIs" dxfId="170" priority="22" operator="equal">
      <formula>#REF!</formula>
    </cfRule>
  </conditionalFormatting>
  <conditionalFormatting sqref="C31">
    <cfRule type="cellIs" dxfId="169" priority="20" operator="equal">
      <formula>#REF!</formula>
    </cfRule>
    <cfRule type="cellIs" dxfId="168" priority="21"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9 C22 C29:C34">
      <formula1>#REF!</formula1>
    </dataValidation>
    <dataValidation type="list" allowBlank="1" showInputMessage="1" showErrorMessage="1" sqref="C44 C54 C64 C74 C84">
      <formula1>#REF!</formula1>
    </dataValidation>
    <dataValidation type="list" allowBlank="1" showInputMessage="1" showErrorMessage="1" sqref="C15">
      <formula1>#REF!</formula1>
    </dataValidation>
    <dataValidation type="list" allowBlank="1" showInputMessage="1" showErrorMessage="1" sqref="C25">
      <formula1>#REF!</formula1>
    </dataValidation>
    <dataValidation type="list" allowBlank="1" showInputMessage="1" showErrorMessage="1" sqref="C16">
      <formula1>#REF!</formula1>
    </dataValidation>
  </dataValidations>
  <hyperlinks>
    <hyperlink ref="C7" r:id="rId1"/>
  </hyperlinks>
  <pageMargins left="0.7" right="0.7" top="0.78740157499999996" bottom="0.78740157499999996" header="0.3" footer="0.3"/>
  <pageSetup paperSize="9" scale="40" fitToWidth="0" orientation="landscape"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85"/>
  <sheetViews>
    <sheetView tabSelected="1" zoomScaleNormal="100" workbookViewId="0">
      <selection activeCell="C6" sqref="C6"/>
    </sheetView>
  </sheetViews>
  <sheetFormatPr defaultColWidth="9.140625" defaultRowHeight="15" x14ac:dyDescent="0.25"/>
  <cols>
    <col min="1" max="1" width="3.28515625" style="1" customWidth="1"/>
    <col min="2" max="2" width="31.28515625" style="14" customWidth="1"/>
    <col min="3" max="3" width="65" style="1" customWidth="1"/>
    <col min="4" max="16384" width="9.140625" style="1"/>
  </cols>
  <sheetData>
    <row r="1" spans="1:3" x14ac:dyDescent="0.25">
      <c r="B1" s="10"/>
      <c r="C1" s="4"/>
    </row>
    <row r="2" spans="1:3" x14ac:dyDescent="0.25">
      <c r="A2" s="2"/>
      <c r="B2" s="16" t="s">
        <v>0</v>
      </c>
      <c r="C2" s="19" t="s">
        <v>59</v>
      </c>
    </row>
    <row r="3" spans="1:3" x14ac:dyDescent="0.25">
      <c r="A3" s="2"/>
      <c r="B3" s="16" t="s">
        <v>4</v>
      </c>
      <c r="C3" s="6" t="s">
        <v>60</v>
      </c>
    </row>
    <row r="4" spans="1:3" x14ac:dyDescent="0.25">
      <c r="A4" s="2"/>
      <c r="B4" s="16" t="s">
        <v>1</v>
      </c>
      <c r="C4" s="18" t="s">
        <v>33</v>
      </c>
    </row>
    <row r="5" spans="1:3" x14ac:dyDescent="0.25">
      <c r="A5" s="2"/>
      <c r="B5" s="16" t="s">
        <v>2</v>
      </c>
      <c r="C5" s="18"/>
    </row>
    <row r="6" spans="1:3" x14ac:dyDescent="0.25">
      <c r="A6" s="2"/>
      <c r="B6" s="16" t="s">
        <v>11</v>
      </c>
      <c r="C6" s="18" t="s">
        <v>103</v>
      </c>
    </row>
    <row r="7" spans="1:3" x14ac:dyDescent="0.25">
      <c r="A7" s="2"/>
      <c r="B7" s="16" t="s">
        <v>12</v>
      </c>
      <c r="C7" s="23" t="s">
        <v>104</v>
      </c>
    </row>
    <row r="8" spans="1:3" x14ac:dyDescent="0.25">
      <c r="A8" s="2"/>
      <c r="B8" s="16" t="s">
        <v>13</v>
      </c>
      <c r="C8" s="17" t="s">
        <v>58</v>
      </c>
    </row>
    <row r="9" spans="1:3" x14ac:dyDescent="0.25">
      <c r="A9" s="2"/>
      <c r="B9" s="16" t="s">
        <v>18</v>
      </c>
      <c r="C9" s="18" t="s">
        <v>69</v>
      </c>
    </row>
    <row r="10" spans="1:3" x14ac:dyDescent="0.25">
      <c r="A10" s="2"/>
      <c r="B10" s="16" t="s">
        <v>19</v>
      </c>
      <c r="C10" s="18" t="s">
        <v>102</v>
      </c>
    </row>
    <row r="11" spans="1:3" x14ac:dyDescent="0.25">
      <c r="B11" s="12"/>
      <c r="C11" s="5"/>
    </row>
    <row r="12" spans="1:3" x14ac:dyDescent="0.25">
      <c r="A12" s="2"/>
      <c r="B12" s="16" t="s">
        <v>6</v>
      </c>
      <c r="C12" s="15" t="s">
        <v>84</v>
      </c>
    </row>
    <row r="13" spans="1:3" x14ac:dyDescent="0.25">
      <c r="A13" s="2"/>
      <c r="B13" s="16" t="s">
        <v>10</v>
      </c>
      <c r="C13" s="18"/>
    </row>
    <row r="14" spans="1:3" x14ac:dyDescent="0.25">
      <c r="A14" s="2"/>
      <c r="B14" s="16" t="s">
        <v>16</v>
      </c>
      <c r="C14" s="18" t="s">
        <v>17</v>
      </c>
    </row>
    <row r="15" spans="1:3" x14ac:dyDescent="0.25">
      <c r="A15" s="2"/>
      <c r="B15" s="16" t="s">
        <v>14</v>
      </c>
      <c r="C15" s="18" t="s">
        <v>15</v>
      </c>
    </row>
    <row r="16" spans="1:3" x14ac:dyDescent="0.25">
      <c r="A16" s="2"/>
      <c r="B16" s="16" t="s">
        <v>27</v>
      </c>
      <c r="C16" s="18"/>
    </row>
    <row r="17" spans="1:3" ht="30" x14ac:dyDescent="0.25">
      <c r="A17" s="2"/>
      <c r="B17" s="16" t="s">
        <v>7</v>
      </c>
      <c r="C17" s="18" t="s">
        <v>36</v>
      </c>
    </row>
    <row r="18" spans="1:3" x14ac:dyDescent="0.25">
      <c r="A18" s="2"/>
      <c r="B18" s="16" t="s">
        <v>21</v>
      </c>
      <c r="C18" s="18" t="s">
        <v>85</v>
      </c>
    </row>
    <row r="19" spans="1:3" x14ac:dyDescent="0.25">
      <c r="A19" s="2"/>
      <c r="B19" s="16" t="s">
        <v>8</v>
      </c>
      <c r="C19" s="18"/>
    </row>
    <row r="20" spans="1:3" x14ac:dyDescent="0.25">
      <c r="A20" s="2"/>
      <c r="B20" s="16" t="str">
        <f>IF(C19="ANO","      - jejich druh:","")</f>
        <v/>
      </c>
      <c r="C20" s="5"/>
    </row>
    <row r="21" spans="1:3" x14ac:dyDescent="0.25">
      <c r="A21" s="2"/>
      <c r="B21" s="16" t="str">
        <f>IF(C19="ANO","      - zákonnost zpracování:","")</f>
        <v/>
      </c>
      <c r="C21" s="5"/>
    </row>
    <row r="22" spans="1:3" x14ac:dyDescent="0.25">
      <c r="A22" s="2"/>
      <c r="B22" s="16" t="s">
        <v>9</v>
      </c>
      <c r="C22" s="18"/>
    </row>
    <row r="23" spans="1:3" x14ac:dyDescent="0.25">
      <c r="A23" s="2"/>
      <c r="B23" s="16" t="s">
        <v>22</v>
      </c>
      <c r="C23" s="18" t="s">
        <v>37</v>
      </c>
    </row>
    <row r="24" spans="1:3" x14ac:dyDescent="0.25">
      <c r="A24" s="2"/>
      <c r="B24" s="16" t="s">
        <v>23</v>
      </c>
      <c r="C24" s="18" t="s">
        <v>40</v>
      </c>
    </row>
    <row r="25" spans="1:3" x14ac:dyDescent="0.25">
      <c r="A25" s="2"/>
      <c r="B25" s="16" t="s">
        <v>26</v>
      </c>
      <c r="C25" s="18"/>
    </row>
    <row r="26" spans="1:3" x14ac:dyDescent="0.25">
      <c r="A26" s="2"/>
      <c r="B26" s="16" t="s">
        <v>28</v>
      </c>
      <c r="C26" s="18" t="s">
        <v>39</v>
      </c>
    </row>
    <row r="27" spans="1:3" x14ac:dyDescent="0.25">
      <c r="A27" s="2"/>
      <c r="B27" s="16" t="s">
        <v>29</v>
      </c>
      <c r="C27" s="18" t="s">
        <v>38</v>
      </c>
    </row>
    <row r="28" spans="1:3" x14ac:dyDescent="0.25">
      <c r="A28" s="2"/>
      <c r="B28" s="16" t="s">
        <v>24</v>
      </c>
      <c r="C28" s="18" t="s">
        <v>82</v>
      </c>
    </row>
    <row r="29" spans="1:3" x14ac:dyDescent="0.25">
      <c r="A29" s="2"/>
      <c r="B29" s="16" t="s">
        <v>25</v>
      </c>
      <c r="C29" s="18"/>
    </row>
    <row r="30" spans="1:3" x14ac:dyDescent="0.25">
      <c r="A30" s="2"/>
      <c r="B30" s="16" t="s">
        <v>30</v>
      </c>
      <c r="C30" s="18"/>
    </row>
    <row r="31" spans="1:3" x14ac:dyDescent="0.25">
      <c r="A31" s="2"/>
      <c r="B31" s="16" t="s">
        <v>31</v>
      </c>
      <c r="C31" s="18"/>
    </row>
    <row r="32" spans="1:3" x14ac:dyDescent="0.25">
      <c r="A32" s="2"/>
      <c r="B32" s="16" t="s">
        <v>20</v>
      </c>
      <c r="C32" s="18"/>
    </row>
    <row r="33" spans="1:3" ht="6.75" customHeight="1" x14ac:dyDescent="0.25">
      <c r="B33" s="12"/>
      <c r="C33" s="5"/>
    </row>
    <row r="34" spans="1:3" x14ac:dyDescent="0.25">
      <c r="A34" s="2"/>
      <c r="B34" s="16" t="s">
        <v>3</v>
      </c>
      <c r="C34" s="8"/>
    </row>
    <row r="35" spans="1:3" x14ac:dyDescent="0.25">
      <c r="A35" s="2"/>
      <c r="B35" s="21" t="str">
        <f>IF(C34="ANO","Počet zpracovatelů:"," ")</f>
        <v xml:space="preserve"> </v>
      </c>
      <c r="C35" s="9"/>
    </row>
    <row r="36" spans="1:3" ht="6.75" customHeight="1" x14ac:dyDescent="0.25">
      <c r="B36" s="12"/>
      <c r="C36" s="5">
        <v>3</v>
      </c>
    </row>
    <row r="37" spans="1:3" x14ac:dyDescent="0.25">
      <c r="B37" s="16" t="str">
        <f>IF(C35&gt;0,"ZPRACOVATEL 1"," ")</f>
        <v xml:space="preserve"> </v>
      </c>
      <c r="C37" s="5"/>
    </row>
    <row r="38" spans="1:3" x14ac:dyDescent="0.25">
      <c r="A38" s="2"/>
      <c r="B38" s="16" t="str">
        <f>IF(C35&gt;0,"Firma (název) zpracovatele:"," ")</f>
        <v xml:space="preserve"> </v>
      </c>
      <c r="C38" s="18" t="str">
        <f t="shared" ref="C38:C43" si="0">IF(B38=" "," ","")</f>
        <v xml:space="preserve"> </v>
      </c>
    </row>
    <row r="39" spans="1:3" x14ac:dyDescent="0.25">
      <c r="A39" s="2"/>
      <c r="B39" s="16" t="str">
        <f>IF(C35&gt;0,"se sídlem:"," ")</f>
        <v xml:space="preserve"> </v>
      </c>
      <c r="C39" s="18" t="str">
        <f t="shared" si="0"/>
        <v xml:space="preserve"> </v>
      </c>
    </row>
    <row r="40" spans="1:3" x14ac:dyDescent="0.25">
      <c r="A40" s="2"/>
      <c r="B40" s="16" t="str">
        <f>IF(C35&gt;0,"IČ:"," ")</f>
        <v xml:space="preserve"> </v>
      </c>
      <c r="C40" s="18" t="str">
        <f t="shared" si="0"/>
        <v xml:space="preserve"> </v>
      </c>
    </row>
    <row r="41" spans="1:3" x14ac:dyDescent="0.25">
      <c r="A41" s="2"/>
      <c r="B41" s="16" t="str">
        <f>IF(C35&gt;0,"odpovědná osoba:"," ")</f>
        <v xml:space="preserve"> </v>
      </c>
      <c r="C41" s="18" t="str">
        <f t="shared" si="0"/>
        <v xml:space="preserve"> </v>
      </c>
    </row>
    <row r="42" spans="1:3" x14ac:dyDescent="0.25">
      <c r="A42" s="2"/>
      <c r="B42" s="16" t="str">
        <f>IF(C35&gt;0,"e-mail:"," ")</f>
        <v xml:space="preserve"> </v>
      </c>
      <c r="C42" s="18" t="str">
        <f t="shared" si="0"/>
        <v xml:space="preserve"> </v>
      </c>
    </row>
    <row r="43" spans="1:3" x14ac:dyDescent="0.25">
      <c r="A43" s="2"/>
      <c r="B43" s="16" t="str">
        <f>IF(C35&gt;0,"telefon:"," ")</f>
        <v xml:space="preserve"> </v>
      </c>
      <c r="C43" s="18" t="str">
        <f t="shared" si="0"/>
        <v xml:space="preserve"> </v>
      </c>
    </row>
    <row r="44" spans="1:3" x14ac:dyDescent="0.25">
      <c r="A44" s="2"/>
      <c r="B44" s="16" t="str">
        <f>IF(C35&gt;0,"Smlouva o zpracování OÚ:"," ")</f>
        <v xml:space="preserve"> </v>
      </c>
      <c r="C44" s="18" t="s">
        <v>5</v>
      </c>
    </row>
    <row r="45" spans="1:3" x14ac:dyDescent="0.25">
      <c r="A45" s="2"/>
      <c r="B45" s="16" t="e">
        <f>IF(AND(C35&gt;0,C44=#REF!),"Právní předpis:"," ")</f>
        <v>#REF!</v>
      </c>
      <c r="C45" s="18" t="e">
        <f>IF(B45=" "," ","")</f>
        <v>#REF!</v>
      </c>
    </row>
    <row r="46" spans="1:3" ht="6.75" customHeight="1" x14ac:dyDescent="0.25">
      <c r="B46" s="12"/>
      <c r="C46" s="5">
        <v>3</v>
      </c>
    </row>
    <row r="47" spans="1:3" x14ac:dyDescent="0.25">
      <c r="B47" s="16" t="str">
        <f>IF(C35&gt;1,"ZPRACOVATEL 2"," ")</f>
        <v xml:space="preserve"> </v>
      </c>
      <c r="C47" s="5"/>
    </row>
    <row r="48" spans="1:3" x14ac:dyDescent="0.25">
      <c r="A48" s="2"/>
      <c r="B48" s="16" t="str">
        <f>IF(C35&gt;1,"Firma (název) zpracovatele:"," ")</f>
        <v xml:space="preserve"> </v>
      </c>
      <c r="C48" s="18" t="str">
        <f t="shared" ref="C48:C53" si="1">IF(B48=" "," ","")</f>
        <v xml:space="preserve"> </v>
      </c>
    </row>
    <row r="49" spans="1:3" x14ac:dyDescent="0.25">
      <c r="A49" s="2"/>
      <c r="B49" s="16" t="str">
        <f>IF(C35&gt;1,"se sídlem:"," ")</f>
        <v xml:space="preserve"> </v>
      </c>
      <c r="C49" s="18" t="str">
        <f t="shared" si="1"/>
        <v xml:space="preserve"> </v>
      </c>
    </row>
    <row r="50" spans="1:3" x14ac:dyDescent="0.25">
      <c r="A50" s="2"/>
      <c r="B50" s="16" t="str">
        <f>IF(C35&gt;1,"IČ:"," ")</f>
        <v xml:space="preserve"> </v>
      </c>
      <c r="C50" s="18" t="str">
        <f t="shared" si="1"/>
        <v xml:space="preserve"> </v>
      </c>
    </row>
    <row r="51" spans="1:3" x14ac:dyDescent="0.25">
      <c r="A51" s="2"/>
      <c r="B51" s="16" t="str">
        <f>IF(C35&gt;1,"odpovědná osoba:"," ")</f>
        <v xml:space="preserve"> </v>
      </c>
      <c r="C51" s="18" t="str">
        <f t="shared" si="1"/>
        <v xml:space="preserve"> </v>
      </c>
    </row>
    <row r="52" spans="1:3" x14ac:dyDescent="0.25">
      <c r="A52" s="2"/>
      <c r="B52" s="16" t="str">
        <f>IF(C35&gt;1,"e-mail:"," ")</f>
        <v xml:space="preserve"> </v>
      </c>
      <c r="C52" s="18" t="str">
        <f t="shared" si="1"/>
        <v xml:space="preserve"> </v>
      </c>
    </row>
    <row r="53" spans="1:3" x14ac:dyDescent="0.25">
      <c r="A53" s="2"/>
      <c r="B53" s="16" t="str">
        <f>IF(C35&gt;1,"telefon:"," ")</f>
        <v xml:space="preserve"> </v>
      </c>
      <c r="C53" s="18" t="str">
        <f t="shared" si="1"/>
        <v xml:space="preserve"> </v>
      </c>
    </row>
    <row r="54" spans="1:3" x14ac:dyDescent="0.25">
      <c r="A54" s="2"/>
      <c r="B54" s="16" t="str">
        <f>IF(C35&gt;1,"Smlouva o zpracování OÚ:"," ")</f>
        <v xml:space="preserve"> </v>
      </c>
      <c r="C54" s="18" t="s">
        <v>5</v>
      </c>
    </row>
    <row r="55" spans="1:3" x14ac:dyDescent="0.25">
      <c r="A55" s="2"/>
      <c r="B55" s="16" t="e">
        <f>IF(AND(C35&gt;1,C54=#REF!),"Právní předpis:"," ")</f>
        <v>#REF!</v>
      </c>
      <c r="C55" s="18" t="e">
        <f>IF(B55=" "," ","")</f>
        <v>#REF!</v>
      </c>
    </row>
    <row r="56" spans="1:3" ht="6.75" customHeight="1" x14ac:dyDescent="0.25">
      <c r="B56" s="12"/>
      <c r="C56" s="5">
        <v>3</v>
      </c>
    </row>
    <row r="57" spans="1:3" x14ac:dyDescent="0.25">
      <c r="B57" s="16" t="str">
        <f>IF(C35&gt;2,"ZPRACOVATEL 3"," ")</f>
        <v xml:space="preserve"> </v>
      </c>
      <c r="C57" s="5"/>
    </row>
    <row r="58" spans="1:3" x14ac:dyDescent="0.25">
      <c r="A58" s="2"/>
      <c r="B58" s="16" t="str">
        <f>IF(C35&gt;2,"Firma (název) zpracovatele:"," ")</f>
        <v xml:space="preserve"> </v>
      </c>
      <c r="C58" s="18" t="str">
        <f t="shared" ref="C58:C63" si="2">IF(B58=" "," ","")</f>
        <v xml:space="preserve"> </v>
      </c>
    </row>
    <row r="59" spans="1:3" x14ac:dyDescent="0.25">
      <c r="A59" s="2"/>
      <c r="B59" s="16" t="str">
        <f>IF(C35&gt;2,"se sídlem:"," ")</f>
        <v xml:space="preserve"> </v>
      </c>
      <c r="C59" s="18" t="str">
        <f t="shared" si="2"/>
        <v xml:space="preserve"> </v>
      </c>
    </row>
    <row r="60" spans="1:3" x14ac:dyDescent="0.25">
      <c r="A60" s="2"/>
      <c r="B60" s="16" t="str">
        <f>IF(C35&gt;2,"IČ:"," ")</f>
        <v xml:space="preserve"> </v>
      </c>
      <c r="C60" s="18" t="str">
        <f t="shared" si="2"/>
        <v xml:space="preserve"> </v>
      </c>
    </row>
    <row r="61" spans="1:3" x14ac:dyDescent="0.25">
      <c r="A61" s="2"/>
      <c r="B61" s="16" t="str">
        <f>IF(C35&gt;2,"odpovědná osoba:"," ")</f>
        <v xml:space="preserve"> </v>
      </c>
      <c r="C61" s="18" t="str">
        <f t="shared" si="2"/>
        <v xml:space="preserve"> </v>
      </c>
    </row>
    <row r="62" spans="1:3" x14ac:dyDescent="0.25">
      <c r="A62" s="2"/>
      <c r="B62" s="16" t="str">
        <f>IF(C35&gt;2,"e-mail:"," ")</f>
        <v xml:space="preserve"> </v>
      </c>
      <c r="C62" s="18" t="str">
        <f t="shared" si="2"/>
        <v xml:space="preserve"> </v>
      </c>
    </row>
    <row r="63" spans="1:3" x14ac:dyDescent="0.25">
      <c r="A63" s="2"/>
      <c r="B63" s="16" t="str">
        <f>IF(C35&gt;2,"telefon:"," ")</f>
        <v xml:space="preserve"> </v>
      </c>
      <c r="C63" s="18" t="str">
        <f t="shared" si="2"/>
        <v xml:space="preserve"> </v>
      </c>
    </row>
    <row r="64" spans="1:3" x14ac:dyDescent="0.25">
      <c r="A64" s="2"/>
      <c r="B64" s="16" t="str">
        <f>IF(C35&gt;2,"Smlouva o zpracování OÚ:"," ")</f>
        <v xml:space="preserve"> </v>
      </c>
      <c r="C64" s="18" t="s">
        <v>5</v>
      </c>
    </row>
    <row r="65" spans="1:3" x14ac:dyDescent="0.25">
      <c r="A65" s="2"/>
      <c r="B65" s="16" t="e">
        <f>IF(AND(C35&gt;2,C64=#REF!),"Právní předpis:"," ")</f>
        <v>#REF!</v>
      </c>
      <c r="C65" s="18" t="e">
        <f>IF(B65=" "," ","")</f>
        <v>#REF!</v>
      </c>
    </row>
    <row r="66" spans="1:3" ht="6.75" customHeight="1" x14ac:dyDescent="0.25">
      <c r="B66" s="12"/>
      <c r="C66" s="5">
        <v>3</v>
      </c>
    </row>
    <row r="67" spans="1:3" x14ac:dyDescent="0.25">
      <c r="B67" s="16" t="str">
        <f>IF(C35&gt;3,"ZPRACOVATEL 4"," ")</f>
        <v xml:space="preserve"> </v>
      </c>
      <c r="C67" s="5"/>
    </row>
    <row r="68" spans="1:3" x14ac:dyDescent="0.25">
      <c r="A68" s="2"/>
      <c r="B68" s="16" t="str">
        <f>IF(C35&gt;3,"Firma (název) zpracovatele:"," ")</f>
        <v xml:space="preserve"> </v>
      </c>
      <c r="C68" s="18" t="str">
        <f t="shared" ref="C68:C73" si="3">IF(B68=" "," ","")</f>
        <v xml:space="preserve"> </v>
      </c>
    </row>
    <row r="69" spans="1:3" x14ac:dyDescent="0.25">
      <c r="A69" s="2"/>
      <c r="B69" s="16" t="str">
        <f>IF(C35&gt;3,"se sídlem:"," ")</f>
        <v xml:space="preserve"> </v>
      </c>
      <c r="C69" s="18" t="str">
        <f t="shared" si="3"/>
        <v xml:space="preserve"> </v>
      </c>
    </row>
    <row r="70" spans="1:3" x14ac:dyDescent="0.25">
      <c r="A70" s="2"/>
      <c r="B70" s="16" t="str">
        <f>IF(C35&gt;3,"IČ:"," ")</f>
        <v xml:space="preserve"> </v>
      </c>
      <c r="C70" s="18" t="str">
        <f t="shared" si="3"/>
        <v xml:space="preserve"> </v>
      </c>
    </row>
    <row r="71" spans="1:3" x14ac:dyDescent="0.25">
      <c r="A71" s="2"/>
      <c r="B71" s="16" t="str">
        <f>IF(C35&gt;3,"odpovědná osoba:"," ")</f>
        <v xml:space="preserve"> </v>
      </c>
      <c r="C71" s="18" t="str">
        <f t="shared" si="3"/>
        <v xml:space="preserve"> </v>
      </c>
    </row>
    <row r="72" spans="1:3" x14ac:dyDescent="0.25">
      <c r="A72" s="2"/>
      <c r="B72" s="16" t="str">
        <f>IF(C35&gt;3,"e-mail:"," ")</f>
        <v xml:space="preserve"> </v>
      </c>
      <c r="C72" s="18" t="str">
        <f t="shared" si="3"/>
        <v xml:space="preserve"> </v>
      </c>
    </row>
    <row r="73" spans="1:3" x14ac:dyDescent="0.25">
      <c r="A73" s="2"/>
      <c r="B73" s="16" t="str">
        <f>IF(C35&gt;3,"telefon:"," ")</f>
        <v xml:space="preserve"> </v>
      </c>
      <c r="C73" s="18" t="str">
        <f t="shared" si="3"/>
        <v xml:space="preserve"> </v>
      </c>
    </row>
    <row r="74" spans="1:3" x14ac:dyDescent="0.25">
      <c r="A74" s="2"/>
      <c r="B74" s="16" t="str">
        <f>IF(C35&gt;3,"Smlouva o zpracování OÚ:"," ")</f>
        <v xml:space="preserve"> </v>
      </c>
      <c r="C74" s="18" t="s">
        <v>5</v>
      </c>
    </row>
    <row r="75" spans="1:3" x14ac:dyDescent="0.25">
      <c r="A75" s="2"/>
      <c r="B75" s="16" t="e">
        <f>IF(AND(C35&gt;3,C74=#REF!),"Právní předpis:"," ")</f>
        <v>#REF!</v>
      </c>
      <c r="C75" s="18" t="e">
        <f>IF(B75=" "," ","")</f>
        <v>#REF!</v>
      </c>
    </row>
    <row r="76" spans="1:3" ht="6.75" customHeight="1" x14ac:dyDescent="0.25">
      <c r="B76" s="12"/>
      <c r="C76" s="5">
        <v>3</v>
      </c>
    </row>
    <row r="77" spans="1:3" x14ac:dyDescent="0.25">
      <c r="B77" s="16" t="str">
        <f>IF(C35&gt;4,"ZPRACOVATEL 5"," ")</f>
        <v xml:space="preserve"> </v>
      </c>
      <c r="C77" s="5"/>
    </row>
    <row r="78" spans="1:3" x14ac:dyDescent="0.25">
      <c r="A78" s="2"/>
      <c r="B78" s="16" t="str">
        <f>IF(C35&gt;4,"Firma (název) zpracovatele:"," ")</f>
        <v xml:space="preserve"> </v>
      </c>
      <c r="C78" s="18" t="str">
        <f t="shared" ref="C78:C83" si="4">IF(B78=" "," ","")</f>
        <v xml:space="preserve"> </v>
      </c>
    </row>
    <row r="79" spans="1:3" x14ac:dyDescent="0.25">
      <c r="A79" s="2"/>
      <c r="B79" s="16" t="str">
        <f>IF(C35&gt;4,"se sídlem:"," ")</f>
        <v xml:space="preserve"> </v>
      </c>
      <c r="C79" s="18" t="str">
        <f t="shared" si="4"/>
        <v xml:space="preserve"> </v>
      </c>
    </row>
    <row r="80" spans="1:3" x14ac:dyDescent="0.25">
      <c r="A80" s="2"/>
      <c r="B80" s="16" t="str">
        <f>IF(C35&gt;4,"IČ:"," ")</f>
        <v xml:space="preserve"> </v>
      </c>
      <c r="C80" s="18" t="str">
        <f t="shared" si="4"/>
        <v xml:space="preserve"> </v>
      </c>
    </row>
    <row r="81" spans="1:3" x14ac:dyDescent="0.25">
      <c r="A81" s="2"/>
      <c r="B81" s="16" t="str">
        <f>IF(C35&gt;4,"odpovědná osoba:"," ")</f>
        <v xml:space="preserve"> </v>
      </c>
      <c r="C81" s="18" t="str">
        <f t="shared" si="4"/>
        <v xml:space="preserve"> </v>
      </c>
    </row>
    <row r="82" spans="1:3" x14ac:dyDescent="0.25">
      <c r="A82" s="2"/>
      <c r="B82" s="16" t="str">
        <f>IF(C35&gt;4,"e-mail:"," ")</f>
        <v xml:space="preserve"> </v>
      </c>
      <c r="C82" s="18" t="str">
        <f t="shared" si="4"/>
        <v xml:space="preserve"> </v>
      </c>
    </row>
    <row r="83" spans="1:3" x14ac:dyDescent="0.25">
      <c r="A83" s="2"/>
      <c r="B83" s="16" t="str">
        <f>IF(C35&gt;4,"telefon:"," ")</f>
        <v xml:space="preserve"> </v>
      </c>
      <c r="C83" s="18" t="str">
        <f t="shared" si="4"/>
        <v xml:space="preserve"> </v>
      </c>
    </row>
    <row r="84" spans="1:3" x14ac:dyDescent="0.25">
      <c r="A84" s="2"/>
      <c r="B84" s="16" t="str">
        <f>IF(C35&gt;4,"Smlouva o zpracování OÚ:"," ")</f>
        <v xml:space="preserve"> </v>
      </c>
      <c r="C84" s="18" t="s">
        <v>5</v>
      </c>
    </row>
    <row r="85" spans="1:3" x14ac:dyDescent="0.25">
      <c r="A85" s="2"/>
      <c r="B85" s="16" t="e">
        <f>IF(AND(C35&gt;4,C84=#REF!),"Právní předpis:"," ")</f>
        <v>#REF!</v>
      </c>
      <c r="C85" s="18" t="e">
        <f>IF(B85=" "," ","")</f>
        <v>#REF!</v>
      </c>
    </row>
  </sheetData>
  <conditionalFormatting sqref="B38">
    <cfRule type="cellIs" dxfId="167" priority="103" operator="equal">
      <formula>" "</formula>
    </cfRule>
  </conditionalFormatting>
  <conditionalFormatting sqref="B40:C45 B39">
    <cfRule type="cellIs" dxfId="166" priority="102" operator="equal">
      <formula>" "</formula>
    </cfRule>
  </conditionalFormatting>
  <conditionalFormatting sqref="B35">
    <cfRule type="cellIs" dxfId="165" priority="101" operator="equal">
      <formula>" "</formula>
    </cfRule>
  </conditionalFormatting>
  <conditionalFormatting sqref="B37">
    <cfRule type="cellIs" dxfId="164" priority="100" operator="equal">
      <formula>" "</formula>
    </cfRule>
  </conditionalFormatting>
  <conditionalFormatting sqref="C40:C45">
    <cfRule type="cellIs" dxfId="163" priority="94" operator="equal">
      <formula>" "</formula>
    </cfRule>
    <cfRule type="cellIs" dxfId="162" priority="99" operator="equal">
      <formula>" "</formula>
    </cfRule>
  </conditionalFormatting>
  <conditionalFormatting sqref="C40">
    <cfRule type="cellIs" dxfId="161" priority="98" operator="equal">
      <formula>" "</formula>
    </cfRule>
  </conditionalFormatting>
  <conditionalFormatting sqref="C41">
    <cfRule type="cellIs" dxfId="160" priority="97" operator="equal">
      <formula>" "</formula>
    </cfRule>
  </conditionalFormatting>
  <conditionalFormatting sqref="C42">
    <cfRule type="cellIs" dxfId="159" priority="96" operator="equal">
      <formula>" "</formula>
    </cfRule>
  </conditionalFormatting>
  <conditionalFormatting sqref="C43">
    <cfRule type="cellIs" dxfId="158" priority="95" operator="equal">
      <formula>" "</formula>
    </cfRule>
  </conditionalFormatting>
  <conditionalFormatting sqref="C35">
    <cfRule type="expression" dxfId="157" priority="93">
      <formula>$B$35="Počet zpracovatelů:"</formula>
    </cfRule>
  </conditionalFormatting>
  <conditionalFormatting sqref="C44">
    <cfRule type="expression" dxfId="156" priority="92">
      <formula>$B$44="Smlouva o zpracování OÚ:"</formula>
    </cfRule>
  </conditionalFormatting>
  <conditionalFormatting sqref="B48:C48">
    <cfRule type="cellIs" dxfId="155" priority="91" operator="equal">
      <formula>" "</formula>
    </cfRule>
  </conditionalFormatting>
  <conditionalFormatting sqref="B49:C53 B55:C55 B54">
    <cfRule type="cellIs" dxfId="154" priority="90" operator="equal">
      <formula>" "</formula>
    </cfRule>
  </conditionalFormatting>
  <conditionalFormatting sqref="B47">
    <cfRule type="cellIs" dxfId="153" priority="89" operator="equal">
      <formula>" "</formula>
    </cfRule>
  </conditionalFormatting>
  <conditionalFormatting sqref="C48:C53 C55">
    <cfRule type="cellIs" dxfId="152" priority="82" operator="equal">
      <formula>" "</formula>
    </cfRule>
    <cfRule type="cellIs" dxfId="151" priority="88" operator="equal">
      <formula>" "</formula>
    </cfRule>
  </conditionalFormatting>
  <conditionalFormatting sqref="C49">
    <cfRule type="cellIs" dxfId="150" priority="87" operator="equal">
      <formula>" "</formula>
    </cfRule>
  </conditionalFormatting>
  <conditionalFormatting sqref="C50">
    <cfRule type="cellIs" dxfId="149" priority="86" operator="equal">
      <formula>" "</formula>
    </cfRule>
  </conditionalFormatting>
  <conditionalFormatting sqref="C51">
    <cfRule type="cellIs" dxfId="148" priority="85" operator="equal">
      <formula>" "</formula>
    </cfRule>
  </conditionalFormatting>
  <conditionalFormatting sqref="C52">
    <cfRule type="cellIs" dxfId="147" priority="84" operator="equal">
      <formula>" "</formula>
    </cfRule>
  </conditionalFormatting>
  <conditionalFormatting sqref="C53">
    <cfRule type="cellIs" dxfId="146" priority="83" operator="equal">
      <formula>" "</formula>
    </cfRule>
  </conditionalFormatting>
  <conditionalFormatting sqref="B58:C58">
    <cfRule type="cellIs" dxfId="145" priority="81" operator="equal">
      <formula>" "</formula>
    </cfRule>
  </conditionalFormatting>
  <conditionalFormatting sqref="B59:C65">
    <cfRule type="cellIs" dxfId="144" priority="80" operator="equal">
      <formula>" "</formula>
    </cfRule>
  </conditionalFormatting>
  <conditionalFormatting sqref="B57">
    <cfRule type="cellIs" dxfId="143" priority="79" operator="equal">
      <formula>" "</formula>
    </cfRule>
  </conditionalFormatting>
  <conditionalFormatting sqref="C58:C65">
    <cfRule type="cellIs" dxfId="142" priority="72" operator="equal">
      <formula>" "</formula>
    </cfRule>
    <cfRule type="cellIs" dxfId="141" priority="78" operator="equal">
      <formula>" "</formula>
    </cfRule>
  </conditionalFormatting>
  <conditionalFormatting sqref="C59">
    <cfRule type="cellIs" dxfId="140" priority="77" operator="equal">
      <formula>" "</formula>
    </cfRule>
  </conditionalFormatting>
  <conditionalFormatting sqref="C60">
    <cfRule type="cellIs" dxfId="139" priority="76" operator="equal">
      <formula>" "</formula>
    </cfRule>
  </conditionalFormatting>
  <conditionalFormatting sqref="C61">
    <cfRule type="cellIs" dxfId="138" priority="75" operator="equal">
      <formula>" "</formula>
    </cfRule>
  </conditionalFormatting>
  <conditionalFormatting sqref="C62">
    <cfRule type="cellIs" dxfId="137" priority="74" operator="equal">
      <formula>" "</formula>
    </cfRule>
  </conditionalFormatting>
  <conditionalFormatting sqref="C63">
    <cfRule type="cellIs" dxfId="136" priority="73" operator="equal">
      <formula>" "</formula>
    </cfRule>
  </conditionalFormatting>
  <conditionalFormatting sqref="C64">
    <cfRule type="expression" dxfId="135" priority="71">
      <formula>$B$64="Smlouva o zpracování OÚ:"</formula>
    </cfRule>
  </conditionalFormatting>
  <conditionalFormatting sqref="B68:C68">
    <cfRule type="cellIs" dxfId="134" priority="70" operator="equal">
      <formula>" "</formula>
    </cfRule>
  </conditionalFormatting>
  <conditionalFormatting sqref="B69:C75">
    <cfRule type="cellIs" dxfId="133" priority="69" operator="equal">
      <formula>" "</formula>
    </cfRule>
  </conditionalFormatting>
  <conditionalFormatting sqref="B67">
    <cfRule type="cellIs" dxfId="132" priority="68" operator="equal">
      <formula>" "</formula>
    </cfRule>
  </conditionalFormatting>
  <conditionalFormatting sqref="C68:C75">
    <cfRule type="cellIs" dxfId="131" priority="61" operator="equal">
      <formula>" "</formula>
    </cfRule>
    <cfRule type="cellIs" dxfId="130" priority="67" operator="equal">
      <formula>" "</formula>
    </cfRule>
  </conditionalFormatting>
  <conditionalFormatting sqref="C69">
    <cfRule type="cellIs" dxfId="129" priority="66" operator="equal">
      <formula>" "</formula>
    </cfRule>
  </conditionalFormatting>
  <conditionalFormatting sqref="C70">
    <cfRule type="cellIs" dxfId="128" priority="65" operator="equal">
      <formula>" "</formula>
    </cfRule>
  </conditionalFormatting>
  <conditionalFormatting sqref="C71">
    <cfRule type="cellIs" dxfId="127" priority="64" operator="equal">
      <formula>" "</formula>
    </cfRule>
  </conditionalFormatting>
  <conditionalFormatting sqref="C72">
    <cfRule type="cellIs" dxfId="126" priority="63" operator="equal">
      <formula>" "</formula>
    </cfRule>
  </conditionalFormatting>
  <conditionalFormatting sqref="C73">
    <cfRule type="cellIs" dxfId="125" priority="62" operator="equal">
      <formula>" "</formula>
    </cfRule>
  </conditionalFormatting>
  <conditionalFormatting sqref="C74">
    <cfRule type="expression" dxfId="124" priority="60">
      <formula>$B$74="Smlouva o zpracování OÚ:"</formula>
    </cfRule>
  </conditionalFormatting>
  <conditionalFormatting sqref="B78:C78">
    <cfRule type="cellIs" dxfId="123" priority="59" operator="equal">
      <formula>" "</formula>
    </cfRule>
  </conditionalFormatting>
  <conditionalFormatting sqref="B79:C85">
    <cfRule type="cellIs" dxfId="122" priority="58" operator="equal">
      <formula>" "</formula>
    </cfRule>
  </conditionalFormatting>
  <conditionalFormatting sqref="B77">
    <cfRule type="cellIs" dxfId="121" priority="57" operator="equal">
      <formula>" "</formula>
    </cfRule>
  </conditionalFormatting>
  <conditionalFormatting sqref="C78:C85">
    <cfRule type="cellIs" dxfId="120" priority="50" operator="equal">
      <formula>" "</formula>
    </cfRule>
    <cfRule type="cellIs" dxfId="119" priority="56" operator="equal">
      <formula>" "</formula>
    </cfRule>
  </conditionalFormatting>
  <conditionalFormatting sqref="C79">
    <cfRule type="cellIs" dxfId="118" priority="55" operator="equal">
      <formula>" "</formula>
    </cfRule>
  </conditionalFormatting>
  <conditionalFormatting sqref="C80">
    <cfRule type="cellIs" dxfId="117" priority="54" operator="equal">
      <formula>" "</formula>
    </cfRule>
  </conditionalFormatting>
  <conditionalFormatting sqref="C81">
    <cfRule type="cellIs" dxfId="116" priority="53" operator="equal">
      <formula>" "</formula>
    </cfRule>
  </conditionalFormatting>
  <conditionalFormatting sqref="C82">
    <cfRule type="cellIs" dxfId="115" priority="52" operator="equal">
      <formula>" "</formula>
    </cfRule>
  </conditionalFormatting>
  <conditionalFormatting sqref="C83">
    <cfRule type="cellIs" dxfId="114" priority="51" operator="equal">
      <formula>" "</formula>
    </cfRule>
  </conditionalFormatting>
  <conditionalFormatting sqref="C84">
    <cfRule type="expression" dxfId="113" priority="49">
      <formula>$B$84="Smlouva o zpracování OÚ:"</formula>
    </cfRule>
  </conditionalFormatting>
  <conditionalFormatting sqref="C54">
    <cfRule type="cellIs" dxfId="112" priority="48" operator="equal">
      <formula>" "</formula>
    </cfRule>
  </conditionalFormatting>
  <conditionalFormatting sqref="C54">
    <cfRule type="cellIs" dxfId="111" priority="46" operator="equal">
      <formula>" "</formula>
    </cfRule>
    <cfRule type="cellIs" dxfId="110" priority="47" operator="equal">
      <formula>" "</formula>
    </cfRule>
  </conditionalFormatting>
  <conditionalFormatting sqref="C54">
    <cfRule type="expression" dxfId="109" priority="45">
      <formula>$B$54="Smlouva o zpracování OÚ:"</formula>
    </cfRule>
  </conditionalFormatting>
  <conditionalFormatting sqref="C38">
    <cfRule type="cellIs" dxfId="108" priority="44" operator="equal">
      <formula>" "</formula>
    </cfRule>
  </conditionalFormatting>
  <conditionalFormatting sqref="C39">
    <cfRule type="cellIs" dxfId="107" priority="43" operator="equal">
      <formula>" "</formula>
    </cfRule>
  </conditionalFormatting>
  <conditionalFormatting sqref="C38:C39">
    <cfRule type="cellIs" dxfId="106" priority="40" operator="equal">
      <formula>" "</formula>
    </cfRule>
    <cfRule type="cellIs" dxfId="105" priority="42" operator="equal">
      <formula>" "</formula>
    </cfRule>
  </conditionalFormatting>
  <conditionalFormatting sqref="C39">
    <cfRule type="cellIs" dxfId="104" priority="41" operator="equal">
      <formula>" "</formula>
    </cfRule>
  </conditionalFormatting>
  <conditionalFormatting sqref="C22">
    <cfRule type="cellIs" dxfId="103" priority="38" operator="equal">
      <formula>"NEVÍM"</formula>
    </cfRule>
    <cfRule type="cellIs" dxfId="102" priority="39" operator="equal">
      <formula>"ANO"</formula>
    </cfRule>
  </conditionalFormatting>
  <conditionalFormatting sqref="C20">
    <cfRule type="expression" dxfId="101" priority="37">
      <formula>$B$20="      - jejich druh:"</formula>
    </cfRule>
  </conditionalFormatting>
  <conditionalFormatting sqref="C21">
    <cfRule type="expression" dxfId="100" priority="36">
      <formula>$B$20="      - jejich druh:"</formula>
    </cfRule>
  </conditionalFormatting>
  <conditionalFormatting sqref="C19">
    <cfRule type="cellIs" dxfId="99" priority="35" operator="equal">
      <formula>"NEVÍM"</formula>
    </cfRule>
  </conditionalFormatting>
  <conditionalFormatting sqref="C32">
    <cfRule type="cellIs" dxfId="98" priority="33" operator="equal">
      <formula>"NEVÍM"</formula>
    </cfRule>
    <cfRule type="cellIs" dxfId="97" priority="34" operator="equal">
      <formula>"ANO"</formula>
    </cfRule>
  </conditionalFormatting>
  <conditionalFormatting sqref="C29">
    <cfRule type="cellIs" dxfId="96" priority="31" operator="equal">
      <formula>"NEVÍM"</formula>
    </cfRule>
    <cfRule type="cellIs" dxfId="95" priority="32" operator="equal">
      <formula>"ANO"</formula>
    </cfRule>
  </conditionalFormatting>
  <conditionalFormatting sqref="C31">
    <cfRule type="expression" dxfId="94" priority="21">
      <formula>$C$30="NE"</formula>
    </cfRule>
  </conditionalFormatting>
  <conditionalFormatting sqref="B31">
    <cfRule type="expression" dxfId="93" priority="20">
      <formula>$C$30="NE"</formula>
    </cfRule>
  </conditionalFormatting>
  <conditionalFormatting sqref="C25">
    <cfRule type="cellIs" dxfId="92" priority="29" operator="equal">
      <formula>#REF!</formula>
    </cfRule>
    <cfRule type="cellIs" dxfId="91" priority="30" operator="equal">
      <formula>#REF!</formula>
    </cfRule>
  </conditionalFormatting>
  <conditionalFormatting sqref="C16">
    <cfRule type="cellIs" dxfId="90" priority="25" operator="equal">
      <formula>#REF!</formula>
    </cfRule>
    <cfRule type="cellIs" dxfId="89" priority="26" operator="equal">
      <formula>#REF!</formula>
    </cfRule>
    <cfRule type="cellIs" dxfId="88" priority="27" operator="equal">
      <formula>#REF!</formula>
    </cfRule>
    <cfRule type="cellIs" dxfId="87" priority="28" operator="equal">
      <formula>#REF!</formula>
    </cfRule>
  </conditionalFormatting>
  <conditionalFormatting sqref="C30">
    <cfRule type="cellIs" dxfId="86" priority="24" operator="equal">
      <formula>#REF!</formula>
    </cfRule>
  </conditionalFormatting>
  <conditionalFormatting sqref="C31">
    <cfRule type="cellIs" dxfId="85" priority="22" operator="equal">
      <formula>#REF!</formula>
    </cfRule>
    <cfRule type="cellIs" dxfId="84" priority="23"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pageSetup paperSize="9" scale="40" fitToWidth="0" orientation="landscape"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C26" sqref="C26"/>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x14ac:dyDescent="0.25">
      <c r="A2" s="2"/>
      <c r="B2" s="16" t="s">
        <v>0</v>
      </c>
      <c r="C2" s="22" t="s">
        <v>61</v>
      </c>
      <c r="D2" s="3"/>
    </row>
    <row r="3" spans="1:4" x14ac:dyDescent="0.25">
      <c r="A3" s="2"/>
      <c r="B3" s="16" t="s">
        <v>4</v>
      </c>
      <c r="C3" s="6" t="s">
        <v>68</v>
      </c>
      <c r="D3" s="3"/>
    </row>
    <row r="4" spans="1:4" x14ac:dyDescent="0.25">
      <c r="A4" s="2"/>
      <c r="B4" s="16" t="s">
        <v>1</v>
      </c>
      <c r="C4" s="18" t="s">
        <v>33</v>
      </c>
      <c r="D4" s="3"/>
    </row>
    <row r="5" spans="1:4" x14ac:dyDescent="0.25">
      <c r="A5" s="2"/>
      <c r="B5" s="16" t="s">
        <v>2</v>
      </c>
      <c r="C5" s="18"/>
      <c r="D5" s="3"/>
    </row>
    <row r="6" spans="1:4" x14ac:dyDescent="0.25">
      <c r="A6" s="2"/>
      <c r="B6" s="16" t="s">
        <v>11</v>
      </c>
      <c r="C6" s="18" t="s">
        <v>62</v>
      </c>
      <c r="D6" s="3"/>
    </row>
    <row r="7" spans="1:4" x14ac:dyDescent="0.25">
      <c r="A7" s="2"/>
      <c r="B7" s="16" t="s">
        <v>12</v>
      </c>
      <c r="C7" s="20" t="s">
        <v>63</v>
      </c>
      <c r="D7" s="3"/>
    </row>
    <row r="8" spans="1:4" x14ac:dyDescent="0.25">
      <c r="A8" s="2"/>
      <c r="B8" s="16" t="s">
        <v>13</v>
      </c>
      <c r="C8" s="17" t="s">
        <v>64</v>
      </c>
      <c r="D8" s="3"/>
    </row>
    <row r="9" spans="1:4" x14ac:dyDescent="0.25">
      <c r="A9" s="2"/>
      <c r="B9" s="16" t="s">
        <v>18</v>
      </c>
      <c r="C9" s="18" t="s">
        <v>65</v>
      </c>
      <c r="D9" s="3"/>
    </row>
    <row r="10" spans="1:4" x14ac:dyDescent="0.25">
      <c r="A10" s="2"/>
      <c r="B10" s="16" t="s">
        <v>19</v>
      </c>
      <c r="C10" s="18"/>
      <c r="D10" s="3"/>
    </row>
    <row r="11" spans="1:4" x14ac:dyDescent="0.25">
      <c r="B11" s="12"/>
      <c r="C11" s="5"/>
    </row>
    <row r="12" spans="1:4" x14ac:dyDescent="0.25">
      <c r="A12" s="2"/>
      <c r="B12" s="16" t="s">
        <v>6</v>
      </c>
      <c r="C12" s="15" t="s">
        <v>83</v>
      </c>
      <c r="D12" s="3"/>
    </row>
    <row r="13" spans="1:4" x14ac:dyDescent="0.25">
      <c r="A13" s="2"/>
      <c r="B13" s="16" t="s">
        <v>10</v>
      </c>
      <c r="C13" s="18"/>
      <c r="D13" s="3"/>
    </row>
    <row r="14" spans="1:4" x14ac:dyDescent="0.25">
      <c r="A14" s="2"/>
      <c r="B14" s="16" t="s">
        <v>16</v>
      </c>
      <c r="C14" s="18" t="s">
        <v>17</v>
      </c>
      <c r="D14" s="3"/>
    </row>
    <row r="15" spans="1:4" x14ac:dyDescent="0.25">
      <c r="A15" s="2"/>
      <c r="B15" s="16" t="s">
        <v>14</v>
      </c>
      <c r="C15" s="18" t="s">
        <v>15</v>
      </c>
      <c r="D15" s="3"/>
    </row>
    <row r="16" spans="1:4" x14ac:dyDescent="0.25">
      <c r="A16" s="2"/>
      <c r="B16" s="16" t="s">
        <v>27</v>
      </c>
      <c r="C16" s="18"/>
      <c r="D16" s="3"/>
    </row>
    <row r="17" spans="1:4" ht="30" x14ac:dyDescent="0.25">
      <c r="A17" s="2"/>
      <c r="B17" s="16" t="s">
        <v>7</v>
      </c>
      <c r="C17" s="18" t="s">
        <v>36</v>
      </c>
      <c r="D17" s="3"/>
    </row>
    <row r="18" spans="1:4" ht="30" x14ac:dyDescent="0.25">
      <c r="A18" s="2"/>
      <c r="B18" s="16" t="s">
        <v>21</v>
      </c>
      <c r="C18" s="18" t="s">
        <v>67</v>
      </c>
      <c r="D18" s="3"/>
    </row>
    <row r="19" spans="1:4" x14ac:dyDescent="0.25">
      <c r="A19" s="2"/>
      <c r="B19" s="16" t="s">
        <v>8</v>
      </c>
      <c r="C19" s="18"/>
      <c r="D19" s="3"/>
    </row>
    <row r="20" spans="1:4" x14ac:dyDescent="0.25">
      <c r="A20" s="2"/>
      <c r="B20" s="16" t="str">
        <f>IF(C19="ANO","      - jejich druh:","")</f>
        <v/>
      </c>
      <c r="C20" s="5"/>
      <c r="D20" s="3"/>
    </row>
    <row r="21" spans="1:4" x14ac:dyDescent="0.25">
      <c r="A21" s="2"/>
      <c r="B21" s="16" t="str">
        <f>IF(C19="ANO","      - zákonnost zpracování:","")</f>
        <v/>
      </c>
      <c r="C21" s="5"/>
      <c r="D21" s="3"/>
    </row>
    <row r="22" spans="1:4" x14ac:dyDescent="0.25">
      <c r="A22" s="2"/>
      <c r="B22" s="16" t="s">
        <v>9</v>
      </c>
      <c r="C22" s="18"/>
      <c r="D22" s="3"/>
    </row>
    <row r="23" spans="1:4" x14ac:dyDescent="0.25">
      <c r="A23" s="2"/>
      <c r="B23" s="16" t="s">
        <v>22</v>
      </c>
      <c r="C23" s="18" t="s">
        <v>66</v>
      </c>
      <c r="D23" s="3"/>
    </row>
    <row r="24" spans="1:4" x14ac:dyDescent="0.25">
      <c r="A24" s="2"/>
      <c r="B24" s="16" t="s">
        <v>23</v>
      </c>
      <c r="C24" s="18" t="s">
        <v>80</v>
      </c>
      <c r="D24" s="3"/>
    </row>
    <row r="25" spans="1:4" x14ac:dyDescent="0.25">
      <c r="A25" s="2"/>
      <c r="B25" s="16" t="s">
        <v>26</v>
      </c>
      <c r="C25" s="18"/>
      <c r="D25" s="3"/>
    </row>
    <row r="26" spans="1:4" x14ac:dyDescent="0.25">
      <c r="A26" s="2"/>
      <c r="B26" s="16" t="s">
        <v>28</v>
      </c>
      <c r="C26" s="18" t="s">
        <v>78</v>
      </c>
      <c r="D26" s="3"/>
    </row>
    <row r="27" spans="1:4" x14ac:dyDescent="0.25">
      <c r="A27" s="2"/>
      <c r="B27" s="16" t="s">
        <v>29</v>
      </c>
      <c r="C27" s="18" t="s">
        <v>38</v>
      </c>
      <c r="D27" s="3"/>
    </row>
    <row r="28" spans="1:4" x14ac:dyDescent="0.25">
      <c r="A28" s="2"/>
      <c r="B28" s="16" t="s">
        <v>24</v>
      </c>
      <c r="C28" s="18" t="s">
        <v>82</v>
      </c>
      <c r="D28" s="3"/>
    </row>
    <row r="29" spans="1:4" x14ac:dyDescent="0.25">
      <c r="A29" s="2"/>
      <c r="B29" s="16" t="s">
        <v>25</v>
      </c>
      <c r="C29" s="18"/>
      <c r="D29" s="3"/>
    </row>
    <row r="30" spans="1:4" x14ac:dyDescent="0.25">
      <c r="A30" s="2"/>
      <c r="B30" s="16" t="s">
        <v>30</v>
      </c>
      <c r="C30" s="18"/>
      <c r="D30" s="3"/>
    </row>
    <row r="31" spans="1:4" x14ac:dyDescent="0.25">
      <c r="A31" s="2"/>
      <c r="B31" s="16" t="s">
        <v>31</v>
      </c>
      <c r="C31" s="18"/>
      <c r="D31" s="3"/>
    </row>
    <row r="32" spans="1:4" x14ac:dyDescent="0.25">
      <c r="A32" s="2"/>
      <c r="B32" s="16" t="s">
        <v>20</v>
      </c>
      <c r="C32" s="18"/>
      <c r="D32" s="3"/>
    </row>
    <row r="33" spans="1:4" ht="6.75" customHeight="1" x14ac:dyDescent="0.25">
      <c r="B33" s="12"/>
      <c r="C33" s="5"/>
    </row>
    <row r="34" spans="1:4" x14ac:dyDescent="0.25">
      <c r="A34" s="2"/>
      <c r="B34" s="16" t="s">
        <v>3</v>
      </c>
      <c r="C34" s="8"/>
      <c r="D34" s="3"/>
    </row>
    <row r="35" spans="1:4" x14ac:dyDescent="0.25">
      <c r="A35" s="2"/>
      <c r="B35" s="21" t="str">
        <f>IF(C34="ANO","Počet zpracovatelů:"," ")</f>
        <v xml:space="preserve"> </v>
      </c>
      <c r="C35" s="9"/>
      <c r="D35" s="3"/>
    </row>
    <row r="36" spans="1:4" ht="6.75" customHeight="1" x14ac:dyDescent="0.25">
      <c r="B36" s="12"/>
      <c r="C36" s="5">
        <v>3</v>
      </c>
    </row>
    <row r="37" spans="1:4" x14ac:dyDescent="0.25">
      <c r="B37" s="16" t="str">
        <f>IF(C35&gt;0,"ZPRACOVATEL 1"," ")</f>
        <v xml:space="preserve"> </v>
      </c>
      <c r="C37" s="5"/>
    </row>
    <row r="38" spans="1:4" x14ac:dyDescent="0.25">
      <c r="A38" s="2"/>
      <c r="B38" s="16" t="str">
        <f>IF(C35&gt;0,"Firma (název) zpracovatele:"," ")</f>
        <v xml:space="preserve"> </v>
      </c>
      <c r="C38" s="18" t="str">
        <f t="shared" ref="C38:C43" si="0">IF(B38=" "," ","")</f>
        <v xml:space="preserve"> </v>
      </c>
      <c r="D38" s="3"/>
    </row>
    <row r="39" spans="1:4" x14ac:dyDescent="0.25">
      <c r="A39" s="2"/>
      <c r="B39" s="16" t="str">
        <f>IF(C35&gt;0,"se sídlem:"," ")</f>
        <v xml:space="preserve"> </v>
      </c>
      <c r="C39" s="18" t="str">
        <f t="shared" si="0"/>
        <v xml:space="preserve"> </v>
      </c>
      <c r="D39" s="3"/>
    </row>
    <row r="40" spans="1:4" x14ac:dyDescent="0.25">
      <c r="A40" s="2"/>
      <c r="B40" s="16" t="str">
        <f>IF(C35&gt;0,"IČ:"," ")</f>
        <v xml:space="preserve"> </v>
      </c>
      <c r="C40" s="18" t="str">
        <f t="shared" si="0"/>
        <v xml:space="preserve"> </v>
      </c>
      <c r="D40" s="3"/>
    </row>
    <row r="41" spans="1:4" x14ac:dyDescent="0.25">
      <c r="A41" s="2"/>
      <c r="B41" s="16" t="str">
        <f>IF(C35&gt;0,"odpovědná osoba:"," ")</f>
        <v xml:space="preserve"> </v>
      </c>
      <c r="C41" s="18" t="str">
        <f t="shared" si="0"/>
        <v xml:space="preserve"> </v>
      </c>
      <c r="D41" s="3"/>
    </row>
    <row r="42" spans="1:4" x14ac:dyDescent="0.25">
      <c r="A42" s="2"/>
      <c r="B42" s="16" t="str">
        <f>IF(C35&gt;0,"e-mail:"," ")</f>
        <v xml:space="preserve"> </v>
      </c>
      <c r="C42" s="18" t="str">
        <f t="shared" si="0"/>
        <v xml:space="preserve"> </v>
      </c>
      <c r="D42" s="3"/>
    </row>
    <row r="43" spans="1:4" x14ac:dyDescent="0.25">
      <c r="A43" s="2"/>
      <c r="B43" s="16" t="str">
        <f>IF(C35&gt;0,"telefon:"," ")</f>
        <v xml:space="preserve"> </v>
      </c>
      <c r="C43" s="18" t="str">
        <f t="shared" si="0"/>
        <v xml:space="preserve"> </v>
      </c>
      <c r="D43" s="3"/>
    </row>
    <row r="44" spans="1:4" x14ac:dyDescent="0.25">
      <c r="A44" s="2"/>
      <c r="B44" s="16" t="str">
        <f>IF(C35&gt;0,"Smlouva o zpracování OÚ:"," ")</f>
        <v xml:space="preserve"> </v>
      </c>
      <c r="C44" s="18" t="s">
        <v>5</v>
      </c>
      <c r="D44" s="3"/>
    </row>
    <row r="45" spans="1:4" x14ac:dyDescent="0.25">
      <c r="A45" s="2"/>
      <c r="B45" s="16" t="e">
        <f>IF(AND(C35&gt;0,C44=#REF!),"Právní předpis:"," ")</f>
        <v>#REF!</v>
      </c>
      <c r="C45" s="18" t="e">
        <f>IF(B45=" "," ","")</f>
        <v>#REF!</v>
      </c>
      <c r="D45" s="3"/>
    </row>
    <row r="46" spans="1:4" ht="6.75" customHeight="1" x14ac:dyDescent="0.25">
      <c r="B46" s="12"/>
      <c r="C46" s="5">
        <v>3</v>
      </c>
    </row>
    <row r="47" spans="1:4" x14ac:dyDescent="0.25">
      <c r="B47" s="16" t="str">
        <f>IF(C35&gt;1,"ZPRACOVATEL 2"," ")</f>
        <v xml:space="preserve"> </v>
      </c>
      <c r="C47" s="5"/>
    </row>
    <row r="48" spans="1:4" x14ac:dyDescent="0.25">
      <c r="A48" s="2"/>
      <c r="B48" s="16" t="str">
        <f>IF(C35&gt;1,"Firma (název) zpracovatele:"," ")</f>
        <v xml:space="preserve"> </v>
      </c>
      <c r="C48" s="18" t="str">
        <f t="shared" ref="C48:C53" si="1">IF(B48=" "," ","")</f>
        <v xml:space="preserve"> </v>
      </c>
      <c r="D48" s="3"/>
    </row>
    <row r="49" spans="1:4" x14ac:dyDescent="0.25">
      <c r="A49" s="2"/>
      <c r="B49" s="16" t="str">
        <f>IF(C35&gt;1,"se sídlem:"," ")</f>
        <v xml:space="preserve"> </v>
      </c>
      <c r="C49" s="18" t="str">
        <f t="shared" si="1"/>
        <v xml:space="preserve"> </v>
      </c>
      <c r="D49" s="3"/>
    </row>
    <row r="50" spans="1:4" x14ac:dyDescent="0.25">
      <c r="A50" s="2"/>
      <c r="B50" s="16" t="str">
        <f>IF(C35&gt;1,"IČ:"," ")</f>
        <v xml:space="preserve"> </v>
      </c>
      <c r="C50" s="18" t="str">
        <f t="shared" si="1"/>
        <v xml:space="preserve"> </v>
      </c>
      <c r="D50" s="3"/>
    </row>
    <row r="51" spans="1:4" x14ac:dyDescent="0.25">
      <c r="A51" s="2"/>
      <c r="B51" s="16" t="str">
        <f>IF(C35&gt;1,"odpovědná osoba:"," ")</f>
        <v xml:space="preserve"> </v>
      </c>
      <c r="C51" s="18" t="str">
        <f t="shared" si="1"/>
        <v xml:space="preserve"> </v>
      </c>
      <c r="D51" s="3"/>
    </row>
    <row r="52" spans="1:4" x14ac:dyDescent="0.25">
      <c r="A52" s="2"/>
      <c r="B52" s="16" t="str">
        <f>IF(C35&gt;1,"e-mail:"," ")</f>
        <v xml:space="preserve"> </v>
      </c>
      <c r="C52" s="18" t="str">
        <f t="shared" si="1"/>
        <v xml:space="preserve"> </v>
      </c>
      <c r="D52" s="3"/>
    </row>
    <row r="53" spans="1:4" x14ac:dyDescent="0.25">
      <c r="A53" s="2"/>
      <c r="B53" s="16" t="str">
        <f>IF(C35&gt;1,"telefon:"," ")</f>
        <v xml:space="preserve"> </v>
      </c>
      <c r="C53" s="18" t="str">
        <f t="shared" si="1"/>
        <v xml:space="preserve"> </v>
      </c>
      <c r="D53" s="3"/>
    </row>
    <row r="54" spans="1:4" x14ac:dyDescent="0.25">
      <c r="A54" s="2"/>
      <c r="B54" s="16" t="str">
        <f>IF(C35&gt;1,"Smlouva o zpracování OÚ:"," ")</f>
        <v xml:space="preserve"> </v>
      </c>
      <c r="C54" s="18" t="s">
        <v>5</v>
      </c>
      <c r="D54" s="3"/>
    </row>
    <row r="55" spans="1:4" x14ac:dyDescent="0.25">
      <c r="A55" s="2"/>
      <c r="B55" s="16" t="e">
        <f>IF(AND(C35&gt;1,C54=#REF!),"Právní předpis:"," ")</f>
        <v>#REF!</v>
      </c>
      <c r="C55" s="18" t="e">
        <f>IF(B55=" "," ","")</f>
        <v>#REF!</v>
      </c>
      <c r="D55" s="3"/>
    </row>
    <row r="56" spans="1:4" ht="6.75" customHeight="1" x14ac:dyDescent="0.25">
      <c r="B56" s="12"/>
      <c r="C56" s="5">
        <v>3</v>
      </c>
    </row>
    <row r="57" spans="1:4" x14ac:dyDescent="0.25">
      <c r="B57" s="16" t="str">
        <f>IF(C35&gt;2,"ZPRACOVATEL 3"," ")</f>
        <v xml:space="preserve"> </v>
      </c>
      <c r="C57" s="5"/>
    </row>
    <row r="58" spans="1:4" x14ac:dyDescent="0.25">
      <c r="A58" s="2"/>
      <c r="B58" s="16" t="str">
        <f>IF(C35&gt;2,"Firma (název) zpracovatele:"," ")</f>
        <v xml:space="preserve"> </v>
      </c>
      <c r="C58" s="18" t="str">
        <f t="shared" ref="C58:C63" si="2">IF(B58=" "," ","")</f>
        <v xml:space="preserve"> </v>
      </c>
      <c r="D58" s="3"/>
    </row>
    <row r="59" spans="1:4" x14ac:dyDescent="0.25">
      <c r="A59" s="2"/>
      <c r="B59" s="16" t="str">
        <f>IF(C35&gt;2,"se sídlem:"," ")</f>
        <v xml:space="preserve"> </v>
      </c>
      <c r="C59" s="18" t="str">
        <f t="shared" si="2"/>
        <v xml:space="preserve"> </v>
      </c>
      <c r="D59" s="3"/>
    </row>
    <row r="60" spans="1:4" x14ac:dyDescent="0.25">
      <c r="A60" s="2"/>
      <c r="B60" s="16" t="str">
        <f>IF(C35&gt;2,"IČ:"," ")</f>
        <v xml:space="preserve"> </v>
      </c>
      <c r="C60" s="18" t="str">
        <f t="shared" si="2"/>
        <v xml:space="preserve"> </v>
      </c>
      <c r="D60" s="3"/>
    </row>
    <row r="61" spans="1:4" x14ac:dyDescent="0.25">
      <c r="A61" s="2"/>
      <c r="B61" s="16" t="str">
        <f>IF(C35&gt;2,"odpovědná osoba:"," ")</f>
        <v xml:space="preserve"> </v>
      </c>
      <c r="C61" s="18" t="str">
        <f t="shared" si="2"/>
        <v xml:space="preserve"> </v>
      </c>
      <c r="D61" s="3"/>
    </row>
    <row r="62" spans="1:4" x14ac:dyDescent="0.25">
      <c r="A62" s="2"/>
      <c r="B62" s="16" t="str">
        <f>IF(C35&gt;2,"e-mail:"," ")</f>
        <v xml:space="preserve"> </v>
      </c>
      <c r="C62" s="18" t="str">
        <f t="shared" si="2"/>
        <v xml:space="preserve"> </v>
      </c>
      <c r="D62" s="3"/>
    </row>
    <row r="63" spans="1:4" x14ac:dyDescent="0.25">
      <c r="A63" s="2"/>
      <c r="B63" s="16" t="str">
        <f>IF(C35&gt;2,"telefon:"," ")</f>
        <v xml:space="preserve"> </v>
      </c>
      <c r="C63" s="18" t="str">
        <f t="shared" si="2"/>
        <v xml:space="preserve"> </v>
      </c>
      <c r="D63" s="3"/>
    </row>
    <row r="64" spans="1:4" x14ac:dyDescent="0.25">
      <c r="A64" s="2"/>
      <c r="B64" s="16" t="str">
        <f>IF(C35&gt;2,"Smlouva o zpracování OÚ:"," ")</f>
        <v xml:space="preserve"> </v>
      </c>
      <c r="C64" s="18" t="s">
        <v>5</v>
      </c>
      <c r="D64" s="3"/>
    </row>
    <row r="65" spans="1:4" x14ac:dyDescent="0.25">
      <c r="A65" s="2"/>
      <c r="B65" s="16" t="e">
        <f>IF(AND(C35&gt;2,C64=#REF!),"Právní předpis:"," ")</f>
        <v>#REF!</v>
      </c>
      <c r="C65" s="18" t="e">
        <f>IF(B65=" "," ","")</f>
        <v>#REF!</v>
      </c>
      <c r="D65" s="3"/>
    </row>
    <row r="66" spans="1:4" ht="6.75" customHeight="1" x14ac:dyDescent="0.25">
      <c r="B66" s="12"/>
      <c r="C66" s="5">
        <v>3</v>
      </c>
    </row>
    <row r="67" spans="1:4" x14ac:dyDescent="0.25">
      <c r="B67" s="16" t="str">
        <f>IF(C35&gt;3,"ZPRACOVATEL 4"," ")</f>
        <v xml:space="preserve"> </v>
      </c>
      <c r="C67" s="5"/>
    </row>
    <row r="68" spans="1:4" x14ac:dyDescent="0.25">
      <c r="A68" s="2"/>
      <c r="B68" s="16" t="str">
        <f>IF(C35&gt;3,"Firma (název) zpracovatele:"," ")</f>
        <v xml:space="preserve"> </v>
      </c>
      <c r="C68" s="18" t="str">
        <f t="shared" ref="C68:C73" si="3">IF(B68=" "," ","")</f>
        <v xml:space="preserve"> </v>
      </c>
      <c r="D68" s="3"/>
    </row>
    <row r="69" spans="1:4" x14ac:dyDescent="0.25">
      <c r="A69" s="2"/>
      <c r="B69" s="16" t="str">
        <f>IF(C35&gt;3,"se sídlem:"," ")</f>
        <v xml:space="preserve"> </v>
      </c>
      <c r="C69" s="18" t="str">
        <f t="shared" si="3"/>
        <v xml:space="preserve"> </v>
      </c>
      <c r="D69" s="3"/>
    </row>
    <row r="70" spans="1:4" x14ac:dyDescent="0.25">
      <c r="A70" s="2"/>
      <c r="B70" s="16" t="str">
        <f>IF(C35&gt;3,"IČ:"," ")</f>
        <v xml:space="preserve"> </v>
      </c>
      <c r="C70" s="18" t="str">
        <f t="shared" si="3"/>
        <v xml:space="preserve"> </v>
      </c>
      <c r="D70" s="3"/>
    </row>
    <row r="71" spans="1:4" x14ac:dyDescent="0.25">
      <c r="A71" s="2"/>
      <c r="B71" s="16" t="str">
        <f>IF(C35&gt;3,"odpovědná osoba:"," ")</f>
        <v xml:space="preserve"> </v>
      </c>
      <c r="C71" s="18" t="str">
        <f t="shared" si="3"/>
        <v xml:space="preserve"> </v>
      </c>
      <c r="D71" s="3"/>
    </row>
    <row r="72" spans="1:4" x14ac:dyDescent="0.25">
      <c r="A72" s="2"/>
      <c r="B72" s="16" t="str">
        <f>IF(C35&gt;3,"e-mail:"," ")</f>
        <v xml:space="preserve"> </v>
      </c>
      <c r="C72" s="18" t="str">
        <f t="shared" si="3"/>
        <v xml:space="preserve"> </v>
      </c>
      <c r="D72" s="3"/>
    </row>
    <row r="73" spans="1:4" x14ac:dyDescent="0.25">
      <c r="A73" s="2"/>
      <c r="B73" s="16" t="str">
        <f>IF(C35&gt;3,"telefon:"," ")</f>
        <v xml:space="preserve"> </v>
      </c>
      <c r="C73" s="18" t="str">
        <f t="shared" si="3"/>
        <v xml:space="preserve"> </v>
      </c>
      <c r="D73" s="3"/>
    </row>
    <row r="74" spans="1:4" x14ac:dyDescent="0.25">
      <c r="A74" s="2"/>
      <c r="B74" s="16" t="str">
        <f>IF(C35&gt;3,"Smlouva o zpracování OÚ:"," ")</f>
        <v xml:space="preserve"> </v>
      </c>
      <c r="C74" s="18" t="s">
        <v>5</v>
      </c>
      <c r="D74" s="3"/>
    </row>
    <row r="75" spans="1:4" x14ac:dyDescent="0.25">
      <c r="A75" s="2"/>
      <c r="B75" s="16" t="e">
        <f>IF(AND(C35&gt;3,C74=#REF!),"Právní předpis:"," ")</f>
        <v>#REF!</v>
      </c>
      <c r="C75" s="18" t="e">
        <f>IF(B75=" "," ","")</f>
        <v>#REF!</v>
      </c>
      <c r="D75" s="3"/>
    </row>
    <row r="76" spans="1:4" ht="6.75" customHeight="1" x14ac:dyDescent="0.25">
      <c r="B76" s="12"/>
      <c r="C76" s="5">
        <v>3</v>
      </c>
    </row>
    <row r="77" spans="1:4" x14ac:dyDescent="0.25">
      <c r="B77" s="16" t="str">
        <f>IF(C35&gt;4,"ZPRACOVATEL 5"," ")</f>
        <v xml:space="preserve"> </v>
      </c>
      <c r="C77" s="5"/>
    </row>
    <row r="78" spans="1:4" x14ac:dyDescent="0.25">
      <c r="A78" s="2"/>
      <c r="B78" s="16" t="str">
        <f>IF(C35&gt;4,"Firma (název) zpracovatele:"," ")</f>
        <v xml:space="preserve"> </v>
      </c>
      <c r="C78" s="18" t="str">
        <f t="shared" ref="C78:C83" si="4">IF(B78=" "," ","")</f>
        <v xml:space="preserve"> </v>
      </c>
      <c r="D78" s="3"/>
    </row>
    <row r="79" spans="1:4" x14ac:dyDescent="0.25">
      <c r="A79" s="2"/>
      <c r="B79" s="16" t="str">
        <f>IF(C35&gt;4,"se sídlem:"," ")</f>
        <v xml:space="preserve"> </v>
      </c>
      <c r="C79" s="18" t="str">
        <f t="shared" si="4"/>
        <v xml:space="preserve"> </v>
      </c>
      <c r="D79" s="3"/>
    </row>
    <row r="80" spans="1:4" x14ac:dyDescent="0.25">
      <c r="A80" s="2"/>
      <c r="B80" s="16" t="str">
        <f>IF(C35&gt;4,"IČ:"," ")</f>
        <v xml:space="preserve"> </v>
      </c>
      <c r="C80" s="18" t="str">
        <f t="shared" si="4"/>
        <v xml:space="preserve"> </v>
      </c>
      <c r="D80" s="3"/>
    </row>
    <row r="81" spans="1:4" x14ac:dyDescent="0.25">
      <c r="A81" s="2"/>
      <c r="B81" s="16" t="str">
        <f>IF(C35&gt;4,"odpovědná osoba:"," ")</f>
        <v xml:space="preserve"> </v>
      </c>
      <c r="C81" s="18" t="str">
        <f t="shared" si="4"/>
        <v xml:space="preserve"> </v>
      </c>
      <c r="D81" s="3"/>
    </row>
    <row r="82" spans="1:4" x14ac:dyDescent="0.25">
      <c r="A82" s="2"/>
      <c r="B82" s="16" t="str">
        <f>IF(C35&gt;4,"e-mail:"," ")</f>
        <v xml:space="preserve"> </v>
      </c>
      <c r="C82" s="18" t="str">
        <f t="shared" si="4"/>
        <v xml:space="preserve"> </v>
      </c>
      <c r="D82" s="3"/>
    </row>
    <row r="83" spans="1:4" x14ac:dyDescent="0.25">
      <c r="A83" s="2"/>
      <c r="B83" s="16" t="str">
        <f>IF(C35&gt;4,"telefon:"," ")</f>
        <v xml:space="preserve"> </v>
      </c>
      <c r="C83" s="18" t="str">
        <f t="shared" si="4"/>
        <v xml:space="preserve"> </v>
      </c>
      <c r="D83" s="3"/>
    </row>
    <row r="84" spans="1:4" x14ac:dyDescent="0.25">
      <c r="A84" s="2"/>
      <c r="B84" s="16" t="str">
        <f>IF(C35&gt;4,"Smlouva o zpracování OÚ:"," ")</f>
        <v xml:space="preserve"> </v>
      </c>
      <c r="C84" s="18" t="s">
        <v>5</v>
      </c>
      <c r="D84" s="3"/>
    </row>
    <row r="85" spans="1:4" x14ac:dyDescent="0.25">
      <c r="A85" s="2"/>
      <c r="B85" s="16" t="e">
        <f>IF(AND(C35&gt;4,C84=#REF!),"Právní předpis:"," ")</f>
        <v>#REF!</v>
      </c>
      <c r="C85" s="18" t="e">
        <f>IF(B85=" "," ","")</f>
        <v>#REF!</v>
      </c>
      <c r="D85" s="3"/>
    </row>
  </sheetData>
  <conditionalFormatting sqref="B38">
    <cfRule type="cellIs" dxfId="83" priority="84" operator="equal">
      <formula>" "</formula>
    </cfRule>
  </conditionalFormatting>
  <conditionalFormatting sqref="B40:C45 B39">
    <cfRule type="cellIs" dxfId="82" priority="83" operator="equal">
      <formula>" "</formula>
    </cfRule>
  </conditionalFormatting>
  <conditionalFormatting sqref="B35">
    <cfRule type="cellIs" dxfId="81" priority="82" operator="equal">
      <formula>" "</formula>
    </cfRule>
  </conditionalFormatting>
  <conditionalFormatting sqref="B37">
    <cfRule type="cellIs" dxfId="80" priority="81" operator="equal">
      <formula>" "</formula>
    </cfRule>
  </conditionalFormatting>
  <conditionalFormatting sqref="C40:C45">
    <cfRule type="cellIs" dxfId="79" priority="75" operator="equal">
      <formula>" "</formula>
    </cfRule>
    <cfRule type="cellIs" dxfId="78" priority="80" operator="equal">
      <formula>" "</formula>
    </cfRule>
  </conditionalFormatting>
  <conditionalFormatting sqref="C40">
    <cfRule type="cellIs" dxfId="77" priority="79" operator="equal">
      <formula>" "</formula>
    </cfRule>
  </conditionalFormatting>
  <conditionalFormatting sqref="C41">
    <cfRule type="cellIs" dxfId="76" priority="78" operator="equal">
      <formula>" "</formula>
    </cfRule>
  </conditionalFormatting>
  <conditionalFormatting sqref="C42">
    <cfRule type="cellIs" dxfId="75" priority="77" operator="equal">
      <formula>" "</formula>
    </cfRule>
  </conditionalFormatting>
  <conditionalFormatting sqref="C43">
    <cfRule type="cellIs" dxfId="74" priority="76" operator="equal">
      <formula>" "</formula>
    </cfRule>
  </conditionalFormatting>
  <conditionalFormatting sqref="C35">
    <cfRule type="expression" dxfId="73" priority="74">
      <formula>$B$35="Počet zpracovatelů:"</formula>
    </cfRule>
  </conditionalFormatting>
  <conditionalFormatting sqref="C44">
    <cfRule type="expression" dxfId="72" priority="73">
      <formula>$B$44="Smlouva o zpracování OÚ:"</formula>
    </cfRule>
  </conditionalFormatting>
  <conditionalFormatting sqref="B48:C48">
    <cfRule type="cellIs" dxfId="71" priority="72" operator="equal">
      <formula>" "</formula>
    </cfRule>
  </conditionalFormatting>
  <conditionalFormatting sqref="B49:C53 B55:C55 B54">
    <cfRule type="cellIs" dxfId="70" priority="71" operator="equal">
      <formula>" "</formula>
    </cfRule>
  </conditionalFormatting>
  <conditionalFormatting sqref="B47">
    <cfRule type="cellIs" dxfId="69" priority="70" operator="equal">
      <formula>" "</formula>
    </cfRule>
  </conditionalFormatting>
  <conditionalFormatting sqref="C48:C53 C55">
    <cfRule type="cellIs" dxfId="68" priority="63" operator="equal">
      <formula>" "</formula>
    </cfRule>
    <cfRule type="cellIs" dxfId="67" priority="69" operator="equal">
      <formula>" "</formula>
    </cfRule>
  </conditionalFormatting>
  <conditionalFormatting sqref="C49">
    <cfRule type="cellIs" dxfId="66" priority="68" operator="equal">
      <formula>" "</formula>
    </cfRule>
  </conditionalFormatting>
  <conditionalFormatting sqref="C50">
    <cfRule type="cellIs" dxfId="65" priority="67" operator="equal">
      <formula>" "</formula>
    </cfRule>
  </conditionalFormatting>
  <conditionalFormatting sqref="C51">
    <cfRule type="cellIs" dxfId="64" priority="66" operator="equal">
      <formula>" "</formula>
    </cfRule>
  </conditionalFormatting>
  <conditionalFormatting sqref="C52">
    <cfRule type="cellIs" dxfId="63" priority="65" operator="equal">
      <formula>" "</formula>
    </cfRule>
  </conditionalFormatting>
  <conditionalFormatting sqref="C53">
    <cfRule type="cellIs" dxfId="62" priority="64" operator="equal">
      <formula>" "</formula>
    </cfRule>
  </conditionalFormatting>
  <conditionalFormatting sqref="B58:C58">
    <cfRule type="cellIs" dxfId="61" priority="62" operator="equal">
      <formula>" "</formula>
    </cfRule>
  </conditionalFormatting>
  <conditionalFormatting sqref="B59:C65">
    <cfRule type="cellIs" dxfId="60" priority="61" operator="equal">
      <formula>" "</formula>
    </cfRule>
  </conditionalFormatting>
  <conditionalFormatting sqref="B57">
    <cfRule type="cellIs" dxfId="59" priority="60" operator="equal">
      <formula>" "</formula>
    </cfRule>
  </conditionalFormatting>
  <conditionalFormatting sqref="C58:C65">
    <cfRule type="cellIs" dxfId="58" priority="53" operator="equal">
      <formula>" "</formula>
    </cfRule>
    <cfRule type="cellIs" dxfId="57" priority="59" operator="equal">
      <formula>" "</formula>
    </cfRule>
  </conditionalFormatting>
  <conditionalFormatting sqref="C59">
    <cfRule type="cellIs" dxfId="56" priority="58" operator="equal">
      <formula>" "</formula>
    </cfRule>
  </conditionalFormatting>
  <conditionalFormatting sqref="C60">
    <cfRule type="cellIs" dxfId="55" priority="57" operator="equal">
      <formula>" "</formula>
    </cfRule>
  </conditionalFormatting>
  <conditionalFormatting sqref="C61">
    <cfRule type="cellIs" dxfId="54" priority="56" operator="equal">
      <formula>" "</formula>
    </cfRule>
  </conditionalFormatting>
  <conditionalFormatting sqref="C62">
    <cfRule type="cellIs" dxfId="53" priority="55" operator="equal">
      <formula>" "</formula>
    </cfRule>
  </conditionalFormatting>
  <conditionalFormatting sqref="C63">
    <cfRule type="cellIs" dxfId="52" priority="54" operator="equal">
      <formula>" "</formula>
    </cfRule>
  </conditionalFormatting>
  <conditionalFormatting sqref="C64">
    <cfRule type="expression" dxfId="51" priority="52">
      <formula>$B$64="Smlouva o zpracování OÚ:"</formula>
    </cfRule>
  </conditionalFormatting>
  <conditionalFormatting sqref="B68:C68">
    <cfRule type="cellIs" dxfId="50" priority="51" operator="equal">
      <formula>" "</formula>
    </cfRule>
  </conditionalFormatting>
  <conditionalFormatting sqref="B69:C75">
    <cfRule type="cellIs" dxfId="49" priority="50" operator="equal">
      <formula>" "</formula>
    </cfRule>
  </conditionalFormatting>
  <conditionalFormatting sqref="B67">
    <cfRule type="cellIs" dxfId="48" priority="49" operator="equal">
      <formula>" "</formula>
    </cfRule>
  </conditionalFormatting>
  <conditionalFormatting sqref="C68:C75">
    <cfRule type="cellIs" dxfId="47" priority="42" operator="equal">
      <formula>" "</formula>
    </cfRule>
    <cfRule type="cellIs" dxfId="46" priority="48" operator="equal">
      <formula>" "</formula>
    </cfRule>
  </conditionalFormatting>
  <conditionalFormatting sqref="C69">
    <cfRule type="cellIs" dxfId="45" priority="47" operator="equal">
      <formula>" "</formula>
    </cfRule>
  </conditionalFormatting>
  <conditionalFormatting sqref="C70">
    <cfRule type="cellIs" dxfId="44" priority="46" operator="equal">
      <formula>" "</formula>
    </cfRule>
  </conditionalFormatting>
  <conditionalFormatting sqref="C71">
    <cfRule type="cellIs" dxfId="43" priority="45" operator="equal">
      <formula>" "</formula>
    </cfRule>
  </conditionalFormatting>
  <conditionalFormatting sqref="C72">
    <cfRule type="cellIs" dxfId="42" priority="44" operator="equal">
      <formula>" "</formula>
    </cfRule>
  </conditionalFormatting>
  <conditionalFormatting sqref="C73">
    <cfRule type="cellIs" dxfId="41" priority="43" operator="equal">
      <formula>" "</formula>
    </cfRule>
  </conditionalFormatting>
  <conditionalFormatting sqref="C74">
    <cfRule type="expression" dxfId="40" priority="41">
      <formula>$B$74="Smlouva o zpracování OÚ:"</formula>
    </cfRule>
  </conditionalFormatting>
  <conditionalFormatting sqref="B78:C78">
    <cfRule type="cellIs" dxfId="39" priority="40" operator="equal">
      <formula>" "</formula>
    </cfRule>
  </conditionalFormatting>
  <conditionalFormatting sqref="B79:C85">
    <cfRule type="cellIs" dxfId="38" priority="39" operator="equal">
      <formula>" "</formula>
    </cfRule>
  </conditionalFormatting>
  <conditionalFormatting sqref="B77">
    <cfRule type="cellIs" dxfId="37" priority="38" operator="equal">
      <formula>" "</formula>
    </cfRule>
  </conditionalFormatting>
  <conditionalFormatting sqref="C78:C85">
    <cfRule type="cellIs" dxfId="36" priority="31" operator="equal">
      <formula>" "</formula>
    </cfRule>
    <cfRule type="cellIs" dxfId="35" priority="37" operator="equal">
      <formula>" "</formula>
    </cfRule>
  </conditionalFormatting>
  <conditionalFormatting sqref="C79">
    <cfRule type="cellIs" dxfId="34" priority="36" operator="equal">
      <formula>" "</formula>
    </cfRule>
  </conditionalFormatting>
  <conditionalFormatting sqref="C80">
    <cfRule type="cellIs" dxfId="33" priority="35" operator="equal">
      <formula>" "</formula>
    </cfRule>
  </conditionalFormatting>
  <conditionalFormatting sqref="C81">
    <cfRule type="cellIs" dxfId="32" priority="34" operator="equal">
      <formula>" "</formula>
    </cfRule>
  </conditionalFormatting>
  <conditionalFormatting sqref="C82">
    <cfRule type="cellIs" dxfId="31" priority="33" operator="equal">
      <formula>" "</formula>
    </cfRule>
  </conditionalFormatting>
  <conditionalFormatting sqref="C83">
    <cfRule type="cellIs" dxfId="30" priority="32" operator="equal">
      <formula>" "</formula>
    </cfRule>
  </conditionalFormatting>
  <conditionalFormatting sqref="C84">
    <cfRule type="expression" dxfId="29" priority="30">
      <formula>$B$84="Smlouva o zpracování OÚ:"</formula>
    </cfRule>
  </conditionalFormatting>
  <conditionalFormatting sqref="C54">
    <cfRule type="cellIs" dxfId="28" priority="29" operator="equal">
      <formula>" "</formula>
    </cfRule>
  </conditionalFormatting>
  <conditionalFormatting sqref="C54">
    <cfRule type="cellIs" dxfId="27" priority="27" operator="equal">
      <formula>" "</formula>
    </cfRule>
    <cfRule type="cellIs" dxfId="26" priority="28" operator="equal">
      <formula>" "</formula>
    </cfRule>
  </conditionalFormatting>
  <conditionalFormatting sqref="C54">
    <cfRule type="expression" dxfId="25" priority="26">
      <formula>$B$54="Smlouva o zpracování OÚ:"</formula>
    </cfRule>
  </conditionalFormatting>
  <conditionalFormatting sqref="C38">
    <cfRule type="cellIs" dxfId="24" priority="25" operator="equal">
      <formula>" "</formula>
    </cfRule>
  </conditionalFormatting>
  <conditionalFormatting sqref="C39">
    <cfRule type="cellIs" dxfId="23" priority="24" operator="equal">
      <formula>" "</formula>
    </cfRule>
  </conditionalFormatting>
  <conditionalFormatting sqref="C38:C39">
    <cfRule type="cellIs" dxfId="22" priority="21" operator="equal">
      <formula>" "</formula>
    </cfRule>
    <cfRule type="cellIs" dxfId="21" priority="23" operator="equal">
      <formula>" "</formula>
    </cfRule>
  </conditionalFormatting>
  <conditionalFormatting sqref="C39">
    <cfRule type="cellIs" dxfId="20" priority="22" operator="equal">
      <formula>" "</formula>
    </cfRule>
  </conditionalFormatting>
  <conditionalFormatting sqref="C22">
    <cfRule type="cellIs" dxfId="19" priority="19" operator="equal">
      <formula>"NEVÍM"</formula>
    </cfRule>
    <cfRule type="cellIs" dxfId="18" priority="20" operator="equal">
      <formula>"ANO"</formula>
    </cfRule>
  </conditionalFormatting>
  <conditionalFormatting sqref="C20">
    <cfRule type="expression" dxfId="17" priority="18">
      <formula>$B$20="      - jejich druh:"</formula>
    </cfRule>
  </conditionalFormatting>
  <conditionalFormatting sqref="C21">
    <cfRule type="expression" dxfId="16" priority="17">
      <formula>$B$20="      - jejich druh:"</formula>
    </cfRule>
  </conditionalFormatting>
  <conditionalFormatting sqref="C19">
    <cfRule type="cellIs" dxfId="15" priority="16" operator="equal">
      <formula>"NEVÍM"</formula>
    </cfRule>
  </conditionalFormatting>
  <conditionalFormatting sqref="C32">
    <cfRule type="cellIs" dxfId="14" priority="14" operator="equal">
      <formula>"NEVÍM"</formula>
    </cfRule>
    <cfRule type="cellIs" dxfId="13" priority="15" operator="equal">
      <formula>"ANO"</formula>
    </cfRule>
  </conditionalFormatting>
  <conditionalFormatting sqref="C29">
    <cfRule type="cellIs" dxfId="12" priority="12" operator="equal">
      <formula>"NEVÍM"</formula>
    </cfRule>
    <cfRule type="cellIs" dxfId="11" priority="13"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conditionalFormatting sqref="C25">
    <cfRule type="cellIs" dxfId="8" priority="10" operator="equal">
      <formula>#REF!</formula>
    </cfRule>
    <cfRule type="cellIs" dxfId="7" priority="11" operator="equal">
      <formula>#REF!</formula>
    </cfRule>
  </conditionalFormatting>
  <conditionalFormatting sqref="C16">
    <cfRule type="cellIs" dxfId="6" priority="6" operator="equal">
      <formula>#REF!</formula>
    </cfRule>
    <cfRule type="cellIs" dxfId="5" priority="7" operator="equal">
      <formula>#REF!</formula>
    </cfRule>
    <cfRule type="cellIs" dxfId="4" priority="8" operator="equal">
      <formula>#REF!</formula>
    </cfRule>
    <cfRule type="cellIs" dxfId="3" priority="9" operator="equal">
      <formula>#REF!</formula>
    </cfRule>
  </conditionalFormatting>
  <conditionalFormatting sqref="C30">
    <cfRule type="cellIs" dxfId="2" priority="5" operator="equal">
      <formula>#REF!</formula>
    </cfRule>
  </conditionalFormatting>
  <conditionalFormatting sqref="C31">
    <cfRule type="cellIs" dxfId="1" priority="3" operator="equal">
      <formula>#REF!</formula>
    </cfRule>
    <cfRule type="cellIs" dxfId="0"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9 C22 C29:C34">
      <formula1>#REF!</formula1>
    </dataValidation>
    <dataValidation type="list" allowBlank="1" showInputMessage="1" showErrorMessage="1" sqref="C44 C54 C64 C74 C84">
      <formula1>#REF!</formula1>
    </dataValidation>
    <dataValidation type="list" allowBlank="1" showInputMessage="1" showErrorMessage="1" sqref="C15">
      <formula1>#REF!</formula1>
    </dataValidation>
    <dataValidation type="list" allowBlank="1" showInputMessage="1" showErrorMessage="1" sqref="C25">
      <formula1>#REF!</formula1>
    </dataValidation>
    <dataValidation type="list" allowBlank="1" showInputMessage="1" showErrorMessage="1" sqref="C16">
      <formula1>#REF!</formula1>
    </dataValidation>
  </dataValidations>
  <hyperlinks>
    <hyperlink ref="C7" r:id="rId1"/>
  </hyperlinks>
  <pageMargins left="0.7" right="0.7" top="0.78740157499999996" bottom="0.78740157499999996" header="0.3" footer="0.3"/>
  <pageSetup paperSize="9" scale="39" fitToWidth="0" orientation="landscape"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114_1992</vt:lpstr>
      <vt:lpstr>99_2004</vt:lpstr>
      <vt:lpstr>334_1992</vt:lpstr>
      <vt:lpstr>289_1995</vt:lpstr>
      <vt:lpstr>449_2001</vt:lpstr>
      <vt:lpstr>201_2012</vt:lpstr>
      <vt:lpstr>185_2001</vt:lpstr>
      <vt:lpstr>250_2000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Richtrová</dc:creator>
  <cp:lastModifiedBy>veronika.richtrova</cp:lastModifiedBy>
  <cp:lastPrinted>2018-04-11T10:08:32Z</cp:lastPrinted>
  <dcterms:created xsi:type="dcterms:W3CDTF">2017-08-05T16:45:01Z</dcterms:created>
  <dcterms:modified xsi:type="dcterms:W3CDTF">2019-10-07T14:37:41Z</dcterms:modified>
</cp:coreProperties>
</file>