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8800" windowHeight="12375" tabRatio="867" activeTab="6"/>
  </bookViews>
  <sheets>
    <sheet name="01 Uchazeči" sheetId="9" r:id="rId1"/>
    <sheet name="02 Osobní spis" sheetId="2" r:id="rId2"/>
    <sheet name="03 vzdělávání" sheetId="11" r:id="rId3"/>
    <sheet name="04 studenti" sheetId="14" r:id="rId4"/>
    <sheet name="05 Mzdy" sheetId="16" r:id="rId5"/>
    <sheet name="06 docházka" sheetId="18" r:id="rId6"/>
    <sheet name="07 stížnosti" sheetId="19" r:id="rId7"/>
  </sheets>
  <calcPr calcId="1456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6" i="19" l="1"/>
  <c r="C86" i="19" s="1"/>
  <c r="B85" i="19"/>
  <c r="B84" i="19"/>
  <c r="C84" i="19" s="1"/>
  <c r="C83" i="19"/>
  <c r="B83" i="19"/>
  <c r="B82" i="19"/>
  <c r="C82" i="19" s="1"/>
  <c r="C81" i="19"/>
  <c r="B81" i="19"/>
  <c r="B80" i="19"/>
  <c r="C80" i="19" s="1"/>
  <c r="C79" i="19"/>
  <c r="B79" i="19"/>
  <c r="B78" i="19"/>
  <c r="B76" i="19"/>
  <c r="C76" i="19" s="1"/>
  <c r="B75" i="19"/>
  <c r="B74" i="19"/>
  <c r="C74" i="19" s="1"/>
  <c r="C73" i="19"/>
  <c r="B73" i="19"/>
  <c r="B72" i="19"/>
  <c r="C72" i="19" s="1"/>
  <c r="C71" i="19"/>
  <c r="B71" i="19"/>
  <c r="B70" i="19"/>
  <c r="C70" i="19" s="1"/>
  <c r="C69" i="19"/>
  <c r="B69" i="19"/>
  <c r="B68" i="19"/>
  <c r="B66" i="19"/>
  <c r="C66" i="19" s="1"/>
  <c r="B65" i="19"/>
  <c r="B64" i="19"/>
  <c r="C64" i="19" s="1"/>
  <c r="C63" i="19"/>
  <c r="B63" i="19"/>
  <c r="B62" i="19"/>
  <c r="C62" i="19" s="1"/>
  <c r="C61" i="19"/>
  <c r="B61" i="19"/>
  <c r="B60" i="19"/>
  <c r="C60" i="19" s="1"/>
  <c r="C59" i="19"/>
  <c r="B59" i="19"/>
  <c r="B58" i="19"/>
  <c r="B56" i="19"/>
  <c r="C56" i="19" s="1"/>
  <c r="B55" i="19"/>
  <c r="B54" i="19"/>
  <c r="C54" i="19" s="1"/>
  <c r="C53" i="19"/>
  <c r="B53" i="19"/>
  <c r="B52" i="19"/>
  <c r="C52" i="19" s="1"/>
  <c r="C51" i="19"/>
  <c r="B51" i="19"/>
  <c r="B50" i="19"/>
  <c r="C50" i="19" s="1"/>
  <c r="C49" i="19"/>
  <c r="B49" i="19"/>
  <c r="B48" i="19"/>
  <c r="B46" i="19"/>
  <c r="C46" i="19" s="1"/>
  <c r="B45" i="19"/>
  <c r="B44" i="19"/>
  <c r="B43" i="19"/>
  <c r="B42" i="19"/>
  <c r="B41" i="19"/>
  <c r="B40" i="19"/>
  <c r="B39" i="19"/>
  <c r="B38" i="19"/>
  <c r="B36" i="19"/>
  <c r="B22" i="19"/>
  <c r="B21" i="19"/>
  <c r="B87" i="18" l="1"/>
  <c r="C87" i="18" s="1"/>
  <c r="B86" i="18"/>
  <c r="B85" i="18"/>
  <c r="C85" i="18" s="1"/>
  <c r="B84" i="18"/>
  <c r="C84" i="18" s="1"/>
  <c r="B83" i="18"/>
  <c r="C83" i="18" s="1"/>
  <c r="B82" i="18"/>
  <c r="C82" i="18" s="1"/>
  <c r="B81" i="18"/>
  <c r="C81" i="18" s="1"/>
  <c r="B80" i="18"/>
  <c r="C80" i="18" s="1"/>
  <c r="B79" i="18"/>
  <c r="B77" i="18"/>
  <c r="C77" i="18" s="1"/>
  <c r="B76" i="18"/>
  <c r="C75" i="18"/>
  <c r="B75" i="18"/>
  <c r="C74" i="18"/>
  <c r="B74" i="18"/>
  <c r="C73" i="18"/>
  <c r="B73" i="18"/>
  <c r="C72" i="18"/>
  <c r="B72" i="18"/>
  <c r="C71" i="18"/>
  <c r="B71" i="18"/>
  <c r="C70" i="18"/>
  <c r="B70" i="18"/>
  <c r="B69" i="18"/>
  <c r="B67" i="18"/>
  <c r="C67" i="18" s="1"/>
  <c r="B66" i="18"/>
  <c r="C65" i="18"/>
  <c r="B65" i="18"/>
  <c r="C64" i="18"/>
  <c r="B64" i="18"/>
  <c r="C63" i="18"/>
  <c r="B63" i="18"/>
  <c r="C62" i="18"/>
  <c r="B62" i="18"/>
  <c r="C61" i="18"/>
  <c r="B61" i="18"/>
  <c r="C60" i="18"/>
  <c r="B60" i="18"/>
  <c r="B59" i="18"/>
  <c r="B57" i="18"/>
  <c r="C57" i="18" s="1"/>
  <c r="B56" i="18"/>
  <c r="C55" i="18"/>
  <c r="B55" i="18"/>
  <c r="C54" i="18"/>
  <c r="B54" i="18"/>
  <c r="C53" i="18"/>
  <c r="B53" i="18"/>
  <c r="C52" i="18"/>
  <c r="B52" i="18"/>
  <c r="C51" i="18"/>
  <c r="B51" i="18"/>
  <c r="C50" i="18"/>
  <c r="B50" i="18"/>
  <c r="B49" i="18"/>
  <c r="B47" i="18"/>
  <c r="C47" i="18" s="1"/>
  <c r="B46" i="18"/>
  <c r="C45" i="18"/>
  <c r="B45" i="18"/>
  <c r="C44" i="18"/>
  <c r="B44" i="18"/>
  <c r="C43" i="18"/>
  <c r="B43" i="18"/>
  <c r="B42" i="18"/>
  <c r="B41" i="18"/>
  <c r="B40" i="18"/>
  <c r="B39" i="18"/>
  <c r="B37" i="18"/>
  <c r="B22" i="18"/>
  <c r="B21" i="18"/>
  <c r="B87" i="16" l="1"/>
  <c r="C87" i="16" s="1"/>
  <c r="B86" i="16"/>
  <c r="B85" i="16"/>
  <c r="C85" i="16" s="1"/>
  <c r="B84" i="16"/>
  <c r="C84" i="16" s="1"/>
  <c r="B83" i="16"/>
  <c r="C83" i="16" s="1"/>
  <c r="B82" i="16"/>
  <c r="C82" i="16" s="1"/>
  <c r="B81" i="16"/>
  <c r="C81" i="16" s="1"/>
  <c r="B80" i="16"/>
  <c r="C80" i="16" s="1"/>
  <c r="B79" i="16"/>
  <c r="B77" i="16"/>
  <c r="C77" i="16" s="1"/>
  <c r="B76" i="16"/>
  <c r="B75" i="16"/>
  <c r="C75" i="16" s="1"/>
  <c r="B74" i="16"/>
  <c r="C74" i="16" s="1"/>
  <c r="B73" i="16"/>
  <c r="C73" i="16" s="1"/>
  <c r="B72" i="16"/>
  <c r="C72" i="16" s="1"/>
  <c r="B71" i="16"/>
  <c r="C71" i="16" s="1"/>
  <c r="B70" i="16"/>
  <c r="C70" i="16" s="1"/>
  <c r="B69" i="16"/>
  <c r="B67" i="16"/>
  <c r="C67" i="16" s="1"/>
  <c r="B66" i="16"/>
  <c r="B65" i="16"/>
  <c r="C65" i="16" s="1"/>
  <c r="B64" i="16"/>
  <c r="C64" i="16" s="1"/>
  <c r="B63" i="16"/>
  <c r="C63" i="16" s="1"/>
  <c r="B62" i="16"/>
  <c r="C62" i="16" s="1"/>
  <c r="B61" i="16"/>
  <c r="C61" i="16" s="1"/>
  <c r="B60" i="16"/>
  <c r="C60" i="16" s="1"/>
  <c r="B59" i="16"/>
  <c r="B57" i="16"/>
  <c r="C57" i="16" s="1"/>
  <c r="B56" i="16"/>
  <c r="B55" i="16"/>
  <c r="C55" i="16" s="1"/>
  <c r="B54" i="16"/>
  <c r="C54" i="16" s="1"/>
  <c r="B53" i="16"/>
  <c r="C53" i="16" s="1"/>
  <c r="B52" i="16"/>
  <c r="C52" i="16" s="1"/>
  <c r="B51" i="16"/>
  <c r="C51" i="16" s="1"/>
  <c r="B50" i="16"/>
  <c r="C50" i="16" s="1"/>
  <c r="B49" i="16"/>
  <c r="B47" i="16"/>
  <c r="C47" i="16" s="1"/>
  <c r="B46" i="16"/>
  <c r="B45" i="16"/>
  <c r="C45" i="16" s="1"/>
  <c r="B44" i="16"/>
  <c r="C44" i="16" s="1"/>
  <c r="B43" i="16"/>
  <c r="C43" i="16" s="1"/>
  <c r="B42" i="16"/>
  <c r="B41" i="16"/>
  <c r="B40" i="16"/>
  <c r="B39" i="16"/>
  <c r="B37" i="16"/>
  <c r="B22" i="16"/>
  <c r="B21" i="16"/>
  <c r="B38" i="14" l="1"/>
  <c r="B39" i="14"/>
  <c r="B40" i="14"/>
  <c r="B41" i="14"/>
  <c r="B42" i="14"/>
  <c r="B43" i="14"/>
  <c r="B44" i="14"/>
  <c r="B45" i="14"/>
  <c r="B46" i="14"/>
  <c r="C46" i="14" s="1"/>
  <c r="B48" i="14"/>
  <c r="B49" i="14"/>
  <c r="B50" i="14"/>
  <c r="B51" i="14"/>
  <c r="B52" i="14"/>
  <c r="B53" i="14"/>
  <c r="B54" i="14"/>
  <c r="B55" i="14"/>
  <c r="B56" i="14"/>
  <c r="B58" i="14"/>
  <c r="B59" i="14"/>
  <c r="B60" i="14"/>
  <c r="B61" i="14"/>
  <c r="C61" i="14"/>
  <c r="B62" i="14"/>
  <c r="B63" i="14"/>
  <c r="C63" i="14"/>
  <c r="B64" i="14"/>
  <c r="C64" i="14" s="1"/>
  <c r="B65" i="14"/>
  <c r="B86" i="14"/>
  <c r="C86" i="14" s="1"/>
  <c r="B85" i="14"/>
  <c r="B84" i="14"/>
  <c r="C84" i="14" s="1"/>
  <c r="B83" i="14"/>
  <c r="C83" i="14" s="1"/>
  <c r="B82" i="14"/>
  <c r="C82" i="14" s="1"/>
  <c r="B81" i="14"/>
  <c r="C81" i="14" s="1"/>
  <c r="B80" i="14"/>
  <c r="C80" i="14" s="1"/>
  <c r="C79" i="14"/>
  <c r="B79" i="14"/>
  <c r="B78" i="14"/>
  <c r="B76" i="14"/>
  <c r="C76" i="14" s="1"/>
  <c r="B75" i="14"/>
  <c r="B74" i="14"/>
  <c r="C74" i="14" s="1"/>
  <c r="B73" i="14"/>
  <c r="C73" i="14" s="1"/>
  <c r="B72" i="14"/>
  <c r="C72" i="14" s="1"/>
  <c r="C71" i="14"/>
  <c r="B71" i="14"/>
  <c r="B70" i="14"/>
  <c r="C70" i="14" s="1"/>
  <c r="B69" i="14"/>
  <c r="C69" i="14" s="1"/>
  <c r="B68" i="14"/>
  <c r="B66" i="14"/>
  <c r="C66" i="14" s="1"/>
  <c r="B36" i="14"/>
  <c r="B22" i="14"/>
  <c r="B21" i="14"/>
  <c r="B48" i="11"/>
  <c r="B86" i="11"/>
  <c r="C86" i="11" s="1"/>
  <c r="B85" i="11"/>
  <c r="B84" i="11"/>
  <c r="C84" i="11" s="1"/>
  <c r="B83" i="11"/>
  <c r="C83" i="11" s="1"/>
  <c r="B82" i="11"/>
  <c r="C82" i="11" s="1"/>
  <c r="B81" i="11"/>
  <c r="C81" i="11" s="1"/>
  <c r="B80" i="11"/>
  <c r="C80" i="11" s="1"/>
  <c r="B79" i="11"/>
  <c r="C79" i="11" s="1"/>
  <c r="B78" i="11"/>
  <c r="B76" i="11"/>
  <c r="C76" i="11" s="1"/>
  <c r="B75" i="11"/>
  <c r="B74" i="11"/>
  <c r="C74" i="11" s="1"/>
  <c r="B73" i="11"/>
  <c r="C73" i="11" s="1"/>
  <c r="B72" i="11"/>
  <c r="C72" i="11" s="1"/>
  <c r="B71" i="11"/>
  <c r="C71" i="11" s="1"/>
  <c r="B70" i="11"/>
  <c r="C70" i="11" s="1"/>
  <c r="B69" i="11"/>
  <c r="C69" i="11" s="1"/>
  <c r="B68" i="11"/>
  <c r="B66" i="11"/>
  <c r="C66" i="11" s="1"/>
  <c r="B65" i="11"/>
  <c r="B64" i="11"/>
  <c r="C64" i="11" s="1"/>
  <c r="B63" i="11"/>
  <c r="C63" i="11" s="1"/>
  <c r="B62" i="11"/>
  <c r="B61" i="11"/>
  <c r="C61" i="11" s="1"/>
  <c r="B60" i="11"/>
  <c r="B59" i="11"/>
  <c r="B58" i="11"/>
  <c r="B56" i="11"/>
  <c r="C56" i="11" s="1"/>
  <c r="B55" i="11"/>
  <c r="B54" i="11"/>
  <c r="B53" i="11"/>
  <c r="B52" i="11"/>
  <c r="B51" i="11"/>
  <c r="B50" i="11"/>
  <c r="B49" i="11"/>
  <c r="B46" i="11"/>
  <c r="C46" i="11" s="1"/>
  <c r="B45" i="11"/>
  <c r="B44" i="11"/>
  <c r="B43" i="11"/>
  <c r="B42" i="11"/>
  <c r="B41" i="11"/>
  <c r="B40" i="11"/>
  <c r="B39" i="11"/>
  <c r="B38" i="11"/>
  <c r="B36" i="11"/>
  <c r="B22" i="11"/>
  <c r="B21" i="11"/>
  <c r="B86" i="9"/>
  <c r="C86" i="9" s="1"/>
  <c r="B85" i="9"/>
  <c r="B84" i="9"/>
  <c r="C84" i="9" s="1"/>
  <c r="B83" i="9"/>
  <c r="C83" i="9" s="1"/>
  <c r="B82" i="9"/>
  <c r="C82" i="9" s="1"/>
  <c r="B81" i="9"/>
  <c r="C81" i="9" s="1"/>
  <c r="B80" i="9"/>
  <c r="C80" i="9" s="1"/>
  <c r="B79" i="9"/>
  <c r="C79" i="9" s="1"/>
  <c r="B78" i="9"/>
  <c r="B76" i="9"/>
  <c r="C76" i="9" s="1"/>
  <c r="B75" i="9"/>
  <c r="B74" i="9"/>
  <c r="C74" i="9" s="1"/>
  <c r="B73" i="9"/>
  <c r="C73" i="9" s="1"/>
  <c r="B72" i="9"/>
  <c r="C72" i="9" s="1"/>
  <c r="B71" i="9"/>
  <c r="C71" i="9" s="1"/>
  <c r="B70" i="9"/>
  <c r="C70" i="9" s="1"/>
  <c r="B69" i="9"/>
  <c r="C69" i="9" s="1"/>
  <c r="B68" i="9"/>
  <c r="B66" i="9"/>
  <c r="C66" i="9" s="1"/>
  <c r="B65" i="9"/>
  <c r="B64" i="9"/>
  <c r="C64" i="9" s="1"/>
  <c r="B63" i="9"/>
  <c r="C63" i="9" s="1"/>
  <c r="B62" i="9"/>
  <c r="C62" i="9" s="1"/>
  <c r="B61" i="9"/>
  <c r="C61" i="9" s="1"/>
  <c r="B60" i="9"/>
  <c r="C60" i="9" s="1"/>
  <c r="B59" i="9"/>
  <c r="C59" i="9" s="1"/>
  <c r="B58" i="9"/>
  <c r="B56" i="9"/>
  <c r="C56" i="9" s="1"/>
  <c r="B55" i="9"/>
  <c r="B54" i="9"/>
  <c r="C54" i="9" s="1"/>
  <c r="B53" i="9"/>
  <c r="C53" i="9" s="1"/>
  <c r="B52" i="9"/>
  <c r="C52" i="9" s="1"/>
  <c r="B51" i="9"/>
  <c r="C51" i="9" s="1"/>
  <c r="B50" i="9"/>
  <c r="C50" i="9" s="1"/>
  <c r="B49" i="9"/>
  <c r="C49" i="9" s="1"/>
  <c r="B48" i="9"/>
  <c r="B46" i="9"/>
  <c r="C46" i="9" s="1"/>
  <c r="B45" i="9"/>
  <c r="B44" i="9"/>
  <c r="C44" i="9" s="1"/>
  <c r="B43" i="9"/>
  <c r="C43" i="9" s="1"/>
  <c r="B42" i="9"/>
  <c r="C42" i="9" s="1"/>
  <c r="B41" i="9"/>
  <c r="B40" i="9"/>
  <c r="B39" i="9"/>
  <c r="B38" i="9"/>
  <c r="B36" i="9"/>
  <c r="B22" i="9"/>
  <c r="B21" i="9"/>
  <c r="B66" i="2" l="1"/>
  <c r="B25" i="2" l="1"/>
  <c r="B24" i="2"/>
  <c r="B96" i="2"/>
  <c r="B95" i="2"/>
  <c r="B94" i="2"/>
  <c r="B93" i="2"/>
  <c r="B92" i="2"/>
  <c r="B91" i="2"/>
  <c r="B90" i="2"/>
  <c r="B89" i="2"/>
  <c r="B88" i="2"/>
  <c r="B86" i="2"/>
  <c r="B85" i="2"/>
  <c r="B84" i="2"/>
  <c r="B83" i="2"/>
  <c r="B82" i="2"/>
  <c r="B81" i="2"/>
  <c r="B80" i="2"/>
  <c r="B79" i="2"/>
  <c r="B78" i="2"/>
  <c r="B76" i="2"/>
  <c r="B75" i="2"/>
  <c r="B74" i="2"/>
  <c r="B73" i="2"/>
  <c r="B72" i="2"/>
  <c r="B71" i="2"/>
  <c r="B70" i="2"/>
  <c r="B69" i="2"/>
  <c r="B68" i="2"/>
  <c r="B56" i="2"/>
  <c r="B65" i="2"/>
  <c r="B64" i="2"/>
  <c r="B63" i="2"/>
  <c r="B62" i="2"/>
  <c r="B61" i="2"/>
  <c r="B60" i="2"/>
  <c r="B59" i="2"/>
  <c r="B58" i="2"/>
  <c r="B55" i="2"/>
  <c r="B46" i="2"/>
  <c r="B52" i="2" l="1"/>
  <c r="C52" i="2" s="1"/>
  <c r="B53" i="2"/>
  <c r="C53" i="2" s="1"/>
  <c r="B50" i="2"/>
  <c r="B54" i="2"/>
  <c r="C54" i="2" s="1"/>
  <c r="B48" i="2"/>
  <c r="B49" i="2"/>
  <c r="B51" i="2"/>
  <c r="C56" i="2"/>
  <c r="C66" i="2" l="1"/>
  <c r="C73" i="2" l="1"/>
  <c r="C72" i="2"/>
  <c r="C74" i="2"/>
  <c r="C69" i="2"/>
  <c r="C70" i="2"/>
  <c r="C71" i="2"/>
  <c r="C76" i="2"/>
  <c r="C84" i="2" l="1"/>
  <c r="C82" i="2"/>
  <c r="C80" i="2"/>
  <c r="C86" i="2"/>
  <c r="C83" i="2"/>
  <c r="C81" i="2"/>
  <c r="C79" i="2"/>
  <c r="C94" i="2" l="1"/>
  <c r="C91" i="2"/>
  <c r="C96" i="2"/>
  <c r="C93" i="2"/>
  <c r="C90" i="2"/>
  <c r="C92" i="2"/>
  <c r="C89" i="2"/>
</calcChain>
</file>

<file path=xl/comments1.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text>
        <r>
          <rPr>
            <sz val="9"/>
            <color indexed="81"/>
            <rFont val="Tahoma"/>
            <family val="2"/>
            <charset val="238"/>
          </rPr>
          <t>Uveďte přesný druh (viz. nápověda k buňce C19).</t>
        </r>
      </text>
    </comment>
    <comment ref="C2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6" authorId="0">
      <text>
        <r>
          <rPr>
            <sz val="9"/>
            <color indexed="81"/>
            <rFont val="Tahoma"/>
            <family val="2"/>
            <charset val="238"/>
          </rPr>
          <t>Zvolte jednu z možných kategorií předávání osobních údajů do zahraničí.</t>
        </r>
      </text>
    </comment>
    <comment ref="C27"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8"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9"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0"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1"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2" authorId="0">
      <text>
        <r>
          <rPr>
            <sz val="9"/>
            <color indexed="81"/>
            <rFont val="Tahoma"/>
            <family val="2"/>
            <charset val="238"/>
          </rPr>
          <t xml:space="preserve">Uveďte, zda bylo provedeno posouzení vlivu na OOÚ.
</t>
        </r>
      </text>
    </comment>
    <comment ref="C33"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5"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6" authorId="0">
      <text>
        <r>
          <rPr>
            <sz val="9"/>
            <color indexed="81"/>
            <rFont val="Tahoma"/>
            <family val="2"/>
            <charset val="238"/>
          </rPr>
          <t>Uveďte počet zpracovatelů, kteří se podílení na zpracování, které je předmětem tohoto check listu.</t>
        </r>
      </text>
    </comment>
    <comment ref="C39" authorId="0">
      <text>
        <r>
          <rPr>
            <sz val="9"/>
            <color indexed="81"/>
            <rFont val="Tahoma"/>
            <family val="2"/>
            <charset val="238"/>
          </rPr>
          <t>Pro vyplnění buněk C38 - C40 použijte údaje z obchodního nebo jiného rejstříku.</t>
        </r>
      </text>
    </comment>
    <comment ref="C42" authorId="0">
      <text>
        <r>
          <rPr>
            <sz val="9"/>
            <color indexed="81"/>
            <rFont val="Tahoma"/>
            <family val="2"/>
            <charset val="238"/>
          </rPr>
          <t>Osoba odpovědná za zpracování osobních údajů (např. dle smlouvy o zpracování osobních údajů).</t>
        </r>
      </text>
    </comment>
    <comment ref="C45" authorId="0">
      <text>
        <r>
          <rPr>
            <sz val="9"/>
            <color indexed="81"/>
            <rFont val="Tahoma"/>
            <family val="2"/>
            <charset val="238"/>
          </rPr>
          <t>Použijte jednu z nabízených možností.</t>
        </r>
      </text>
    </comment>
    <comment ref="C46" authorId="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3"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4" authorId="0">
      <text>
        <r>
          <rPr>
            <sz val="9"/>
            <color indexed="81"/>
            <rFont val="Tahoma"/>
            <family val="2"/>
            <charset val="238"/>
          </rPr>
          <t>Uveďte přesný druh (viz. nápověda k buňce C19).</t>
        </r>
      </text>
    </comment>
    <comment ref="C25"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6"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7"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8"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9"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30"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31"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32" authorId="0">
      <text>
        <r>
          <rPr>
            <sz val="9"/>
            <color indexed="81"/>
            <rFont val="Tahoma"/>
            <family val="2"/>
            <charset val="238"/>
          </rPr>
          <t>Zvolte jednu z možných kategorií předávání osobních údajů do zahraničí.</t>
        </r>
      </text>
    </comment>
    <comment ref="C33"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34"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35"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3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3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9"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40"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41"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42" authorId="0">
      <text>
        <r>
          <rPr>
            <sz val="9"/>
            <color indexed="81"/>
            <rFont val="Tahoma"/>
            <family val="2"/>
            <charset val="238"/>
          </rPr>
          <t xml:space="preserve">Uveďte, zda bylo provedeno posouzení vlivu na OOÚ.
</t>
        </r>
      </text>
    </comment>
    <comment ref="C43"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45"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46" authorId="0">
      <text>
        <r>
          <rPr>
            <sz val="9"/>
            <color indexed="81"/>
            <rFont val="Tahoma"/>
            <family val="2"/>
            <charset val="238"/>
          </rPr>
          <t>Uveďte počet zpracovatelů, kteří se podílení na zpracování, které je předmětem tohoto check listu.</t>
        </r>
      </text>
    </comment>
    <comment ref="C49" authorId="0">
      <text>
        <r>
          <rPr>
            <sz val="9"/>
            <color indexed="81"/>
            <rFont val="Tahoma"/>
            <family val="2"/>
            <charset val="238"/>
          </rPr>
          <t>Pro vyplnění buněk C38 - C40 použijte údaje z obchodního nebo jiného rejstříku.</t>
        </r>
      </text>
    </comment>
    <comment ref="C52" authorId="0">
      <text>
        <r>
          <rPr>
            <sz val="9"/>
            <color indexed="81"/>
            <rFont val="Tahoma"/>
            <family val="2"/>
            <charset val="238"/>
          </rPr>
          <t>Osoba odpovědná za zpracování osobních údajů (např. dle smlouvy o zpracování osobních údajů).</t>
        </r>
      </text>
    </comment>
    <comment ref="C55" authorId="0">
      <text>
        <r>
          <rPr>
            <sz val="9"/>
            <color indexed="81"/>
            <rFont val="Tahoma"/>
            <family val="2"/>
            <charset val="238"/>
          </rPr>
          <t>Použijte jednu z nabízených možností.</t>
        </r>
      </text>
    </comment>
    <comment ref="C56" authorId="0">
      <text>
        <r>
          <rPr>
            <sz val="9"/>
            <color indexed="81"/>
            <rFont val="Tahoma"/>
            <family val="2"/>
            <charset val="238"/>
          </rPr>
          <t>Uveďte ustanovení příslušného právního předpisu.</t>
        </r>
      </text>
    </comment>
    <comment ref="C59" authorId="0">
      <text>
        <r>
          <rPr>
            <sz val="9"/>
            <color indexed="81"/>
            <rFont val="Tahoma"/>
            <family val="2"/>
            <charset val="238"/>
          </rPr>
          <t>Pro vyplnění buněk C38 - C40 použijte údaje z obchodního nebo jiného rejstříku.</t>
        </r>
      </text>
    </comment>
    <comment ref="C62" authorId="0">
      <text>
        <r>
          <rPr>
            <sz val="9"/>
            <color indexed="81"/>
            <rFont val="Tahoma"/>
            <family val="2"/>
            <charset val="238"/>
          </rPr>
          <t>Osoba odpovědná za zpracování osobních údajů (např. dle smlouvy o zpracování osobních údajů).</t>
        </r>
      </text>
    </comment>
    <comment ref="C65" authorId="0">
      <text>
        <r>
          <rPr>
            <sz val="9"/>
            <color indexed="81"/>
            <rFont val="Tahoma"/>
            <family val="2"/>
            <charset val="238"/>
          </rPr>
          <t>Použijte jednu z nabízených možností.</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text>
        <r>
          <rPr>
            <sz val="9"/>
            <color indexed="81"/>
            <rFont val="Tahoma"/>
            <family val="2"/>
            <charset val="238"/>
          </rPr>
          <t>Uveďte přesný druh (viz. nápověda k buňce C19).</t>
        </r>
      </text>
    </comment>
    <comment ref="C2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6" authorId="0">
      <text>
        <r>
          <rPr>
            <sz val="9"/>
            <color indexed="81"/>
            <rFont val="Tahoma"/>
            <family val="2"/>
            <charset val="238"/>
          </rPr>
          <t>Zvolte jednu z možných kategorií předávání osobních údajů do zahraničí.</t>
        </r>
      </text>
    </comment>
    <comment ref="C27"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8"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9"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0"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1"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2" authorId="0">
      <text>
        <r>
          <rPr>
            <sz val="9"/>
            <color indexed="81"/>
            <rFont val="Tahoma"/>
            <family val="2"/>
            <charset val="238"/>
          </rPr>
          <t xml:space="preserve">Uveďte, zda bylo provedeno posouzení vlivu na OOÚ.
</t>
        </r>
      </text>
    </comment>
    <comment ref="C33"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5"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6" authorId="0">
      <text>
        <r>
          <rPr>
            <sz val="9"/>
            <color indexed="81"/>
            <rFont val="Tahoma"/>
            <family val="2"/>
            <charset val="238"/>
          </rPr>
          <t>Uveďte počet zpracovatelů, kteří se podílení na zpracování, které je předmětem tohoto check listu.</t>
        </r>
      </text>
    </comment>
    <comment ref="C39" authorId="0">
      <text>
        <r>
          <rPr>
            <sz val="9"/>
            <color indexed="81"/>
            <rFont val="Tahoma"/>
            <family val="2"/>
            <charset val="238"/>
          </rPr>
          <t>Pro vyplnění buněk C38 - C40 použijte údaje z obchodního nebo jiného rejstříku.</t>
        </r>
      </text>
    </comment>
    <comment ref="C42" authorId="0">
      <text>
        <r>
          <rPr>
            <sz val="9"/>
            <color indexed="81"/>
            <rFont val="Tahoma"/>
            <family val="2"/>
            <charset val="238"/>
          </rPr>
          <t>Osoba odpovědná za zpracování osobních údajů (např. dle smlouvy o zpracování osobních údajů).</t>
        </r>
      </text>
    </comment>
    <comment ref="C45" authorId="0">
      <text>
        <r>
          <rPr>
            <sz val="9"/>
            <color indexed="81"/>
            <rFont val="Tahoma"/>
            <family val="2"/>
            <charset val="238"/>
          </rPr>
          <t>Použijte jednu z nabízených možností.</t>
        </r>
      </text>
    </comment>
    <comment ref="C46"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text>
        <r>
          <rPr>
            <sz val="9"/>
            <color indexed="81"/>
            <rFont val="Tahoma"/>
            <family val="2"/>
            <charset val="238"/>
          </rPr>
          <t>Uveďte přesný druh (viz. nápověda k buňce C19).</t>
        </r>
      </text>
    </comment>
    <comment ref="C2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6" authorId="0">
      <text>
        <r>
          <rPr>
            <sz val="9"/>
            <color indexed="81"/>
            <rFont val="Tahoma"/>
            <family val="2"/>
            <charset val="238"/>
          </rPr>
          <t>Zvolte jednu z možných kategorií předávání osobních údajů do zahraničí.</t>
        </r>
      </text>
    </comment>
    <comment ref="C27"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8"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9"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0"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1"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2" authorId="0">
      <text>
        <r>
          <rPr>
            <sz val="9"/>
            <color indexed="81"/>
            <rFont val="Tahoma"/>
            <family val="2"/>
            <charset val="238"/>
          </rPr>
          <t xml:space="preserve">Uveďte, zda bylo provedeno posouzení vlivu na OOÚ.
</t>
        </r>
      </text>
    </comment>
    <comment ref="C33"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5"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6" authorId="0">
      <text>
        <r>
          <rPr>
            <sz val="9"/>
            <color indexed="81"/>
            <rFont val="Tahoma"/>
            <family val="2"/>
            <charset val="238"/>
          </rPr>
          <t>Uveďte počet zpracovatelů, kteří se podílení na zpracování, které je předmětem tohoto check listu.</t>
        </r>
      </text>
    </comment>
    <comment ref="C39" authorId="0">
      <text>
        <r>
          <rPr>
            <sz val="9"/>
            <color indexed="81"/>
            <rFont val="Tahoma"/>
            <family val="2"/>
            <charset val="238"/>
          </rPr>
          <t>Pro vyplnění buněk C38 - C40 použijte údaje z obchodního nebo jiného rejstříku.</t>
        </r>
      </text>
    </comment>
    <comment ref="C42" authorId="0">
      <text>
        <r>
          <rPr>
            <sz val="9"/>
            <color indexed="81"/>
            <rFont val="Tahoma"/>
            <family val="2"/>
            <charset val="238"/>
          </rPr>
          <t>Osoba odpovědná za zpracování osobních údajů (např. dle smlouvy o zpracování osobních údajů).</t>
        </r>
      </text>
    </comment>
    <comment ref="C45" authorId="0">
      <text>
        <r>
          <rPr>
            <sz val="9"/>
            <color indexed="81"/>
            <rFont val="Tahoma"/>
            <family val="2"/>
            <charset val="238"/>
          </rPr>
          <t>Použijte jednu z nabízených možností.</t>
        </r>
      </text>
    </comment>
    <comment ref="C46" author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text>
        <r>
          <rPr>
            <sz val="9"/>
            <color indexed="81"/>
            <rFont val="Tahoma"/>
            <family val="2"/>
            <charset val="238"/>
          </rPr>
          <t>Uveďte přesný druh (viz. nápověda k buňce C19).</t>
        </r>
      </text>
    </comment>
    <comment ref="C2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6"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7" authorId="0">
      <text>
        <r>
          <rPr>
            <sz val="9"/>
            <color indexed="81"/>
            <rFont val="Tahoma"/>
            <family val="2"/>
            <charset val="238"/>
          </rPr>
          <t>Zvolte jednu z možných kategorií předávání osobních údajů do zahraničí.</t>
        </r>
      </text>
    </comment>
    <comment ref="C28"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9"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30"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1"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2"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3" authorId="0">
      <text>
        <r>
          <rPr>
            <sz val="9"/>
            <color indexed="81"/>
            <rFont val="Tahoma"/>
            <family val="2"/>
            <charset val="238"/>
          </rPr>
          <t xml:space="preserve">Uveďte, zda bylo provedeno posouzení vlivu na OOÚ.
</t>
        </r>
      </text>
    </comment>
    <comment ref="C34"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6"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7" authorId="0">
      <text>
        <r>
          <rPr>
            <sz val="9"/>
            <color indexed="81"/>
            <rFont val="Tahoma"/>
            <family val="2"/>
            <charset val="238"/>
          </rPr>
          <t>Uveďte počet zpracovatelů, kteří se podílení na zpracování, které je předmětem tohoto check listu.</t>
        </r>
      </text>
    </comment>
    <comment ref="C40" authorId="0">
      <text>
        <r>
          <rPr>
            <sz val="9"/>
            <color indexed="81"/>
            <rFont val="Tahoma"/>
            <family val="2"/>
            <charset val="238"/>
          </rPr>
          <t>Pro vyplnění buněk C38 - C40 použijte údaje z obchodního nebo jiného rejstříku.</t>
        </r>
      </text>
    </comment>
    <comment ref="C43" authorId="0">
      <text>
        <r>
          <rPr>
            <sz val="9"/>
            <color indexed="81"/>
            <rFont val="Tahoma"/>
            <family val="2"/>
            <charset val="238"/>
          </rPr>
          <t>Osoba odpovědná za zpracování osobních údajů (např. dle smlouvy o zpracování osobních údajů).</t>
        </r>
      </text>
    </comment>
    <comment ref="C46" authorId="0">
      <text>
        <r>
          <rPr>
            <sz val="9"/>
            <color indexed="81"/>
            <rFont val="Tahoma"/>
            <family val="2"/>
            <charset val="238"/>
          </rPr>
          <t>Použijte jednu z nabízených možností.</t>
        </r>
      </text>
    </comment>
    <comment ref="C47" authorId="0">
      <text>
        <r>
          <rPr>
            <sz val="9"/>
            <color indexed="81"/>
            <rFont val="Tahoma"/>
            <family val="2"/>
            <charset val="238"/>
          </rPr>
          <t>Uveďte ustanovení příslušného právního předpisu.</t>
        </r>
      </text>
    </comment>
  </commentList>
</comments>
</file>

<file path=xl/comments6.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text>
        <r>
          <rPr>
            <sz val="9"/>
            <color indexed="81"/>
            <rFont val="Tahoma"/>
            <family val="2"/>
            <charset val="238"/>
          </rPr>
          <t>Uveďte přesný druh (viz. nápověda k buňce C19).</t>
        </r>
      </text>
    </comment>
    <comment ref="C2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6"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7" authorId="0">
      <text>
        <r>
          <rPr>
            <sz val="9"/>
            <color indexed="81"/>
            <rFont val="Tahoma"/>
            <family val="2"/>
            <charset val="238"/>
          </rPr>
          <t>Zvolte jednu z možných kategorií předávání osobních údajů do zahraničí.</t>
        </r>
      </text>
    </comment>
    <comment ref="C28"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9"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30"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1"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2"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3" authorId="0">
      <text>
        <r>
          <rPr>
            <sz val="9"/>
            <color indexed="81"/>
            <rFont val="Tahoma"/>
            <family val="2"/>
            <charset val="238"/>
          </rPr>
          <t xml:space="preserve">Uveďte, zda bylo provedeno posouzení vlivu na OOÚ.
</t>
        </r>
      </text>
    </comment>
    <comment ref="C34"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6"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7" authorId="0">
      <text>
        <r>
          <rPr>
            <sz val="9"/>
            <color indexed="81"/>
            <rFont val="Tahoma"/>
            <family val="2"/>
            <charset val="238"/>
          </rPr>
          <t>Uveďte počet zpracovatelů, kteří se podílení na zpracování, které je předmětem tohoto check listu.</t>
        </r>
      </text>
    </comment>
    <comment ref="C40" authorId="0">
      <text>
        <r>
          <rPr>
            <sz val="9"/>
            <color indexed="81"/>
            <rFont val="Tahoma"/>
            <family val="2"/>
            <charset val="238"/>
          </rPr>
          <t>Pro vyplnění buněk C38 - C40 použijte údaje z obchodního nebo jiného rejstříku.</t>
        </r>
      </text>
    </comment>
    <comment ref="C43" authorId="0">
      <text>
        <r>
          <rPr>
            <sz val="9"/>
            <color indexed="81"/>
            <rFont val="Tahoma"/>
            <family val="2"/>
            <charset val="238"/>
          </rPr>
          <t>Osoba odpovědná za zpracování osobních údajů (např. dle smlouvy o zpracování osobních údajů).</t>
        </r>
      </text>
    </comment>
    <comment ref="C46" authorId="0">
      <text>
        <r>
          <rPr>
            <sz val="9"/>
            <color indexed="81"/>
            <rFont val="Tahoma"/>
            <family val="2"/>
            <charset val="238"/>
          </rPr>
          <t>Použijte jednu z nabízených možností.</t>
        </r>
      </text>
    </comment>
    <comment ref="C47" authorId="0">
      <text>
        <r>
          <rPr>
            <sz val="9"/>
            <color indexed="81"/>
            <rFont val="Tahoma"/>
            <family val="2"/>
            <charset val="238"/>
          </rPr>
          <t>Uveďte ustanovení příslušného právního předpisu.</t>
        </r>
      </text>
    </comment>
  </commentList>
</comments>
</file>

<file path=xl/comments7.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0"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text>
        <r>
          <rPr>
            <sz val="9"/>
            <color indexed="81"/>
            <rFont val="Tahoma"/>
            <family val="2"/>
            <charset val="238"/>
          </rPr>
          <t>Uveďte přesný druh (viz. nápověda k buňce C19).</t>
        </r>
      </text>
    </comment>
    <comment ref="C2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3"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4"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5"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6" authorId="0">
      <text>
        <r>
          <rPr>
            <sz val="9"/>
            <color indexed="81"/>
            <rFont val="Tahoma"/>
            <family val="2"/>
            <charset val="238"/>
          </rPr>
          <t>Zvolte jednu z možných kategorií předávání osobních údajů do zahraničí.</t>
        </r>
      </text>
    </comment>
    <comment ref="C27"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8"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9"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30"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1"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2" authorId="0">
      <text>
        <r>
          <rPr>
            <sz val="9"/>
            <color indexed="81"/>
            <rFont val="Tahoma"/>
            <family val="2"/>
            <charset val="238"/>
          </rPr>
          <t xml:space="preserve">Uveďte, zda bylo provedeno posouzení vlivu na OOÚ.
</t>
        </r>
      </text>
    </comment>
    <comment ref="C33"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5"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6" authorId="0">
      <text>
        <r>
          <rPr>
            <sz val="9"/>
            <color indexed="81"/>
            <rFont val="Tahoma"/>
            <family val="2"/>
            <charset val="238"/>
          </rPr>
          <t>Uveďte počet zpracovatelů, kteří se podílení na zpracování, které je předmětem tohoto check listu.</t>
        </r>
      </text>
    </comment>
    <comment ref="C39" authorId="0">
      <text>
        <r>
          <rPr>
            <sz val="9"/>
            <color indexed="81"/>
            <rFont val="Tahoma"/>
            <family val="2"/>
            <charset val="238"/>
          </rPr>
          <t>Pro vyplnění buněk C38 - C40 použijte údaje z obchodního nebo jiného rejstříku.</t>
        </r>
      </text>
    </comment>
    <comment ref="C42" authorId="0">
      <text>
        <r>
          <rPr>
            <sz val="9"/>
            <color indexed="81"/>
            <rFont val="Tahoma"/>
            <family val="2"/>
            <charset val="238"/>
          </rPr>
          <t>Osoba odpovědná za zpracování osobních údajů (např. dle smlouvy o zpracování osobních údajů).</t>
        </r>
      </text>
    </comment>
    <comment ref="C45" authorId="0">
      <text>
        <r>
          <rPr>
            <sz val="9"/>
            <color indexed="81"/>
            <rFont val="Tahoma"/>
            <family val="2"/>
            <charset val="238"/>
          </rPr>
          <t>Použijte jednu z nabízených možností.</t>
        </r>
      </text>
    </comment>
    <comment ref="C46"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<sst xmlns="http://schemas.openxmlformats.org/spreadsheetml/2006/main" count="405" uniqueCount="126">
  <si>
    <t>Název zpracování:</t>
  </si>
  <si>
    <t>Organizační jednotka:</t>
  </si>
  <si>
    <t>Číslo organizační jednotky:</t>
  </si>
  <si>
    <t>Zpracovatel:</t>
  </si>
  <si>
    <t>ANO</t>
  </si>
  <si>
    <t>NE</t>
  </si>
  <si>
    <t>Číslo zpracování:</t>
  </si>
  <si>
    <t>UZAVŘENA podle § 6 ZOOÚ</t>
  </si>
  <si>
    <t xml:space="preserve"> </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</si>
  <si>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</si>
  <si>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</si>
  <si>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</si>
  <si>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</si>
  <si>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</si>
  <si>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</si>
  <si>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</si>
  <si>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</si>
  <si>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</si>
  <si>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neautomatizované (v listinné podobě)</t>
  </si>
  <si>
    <t>automatizované + neautomatizované (v listinné podobě)</t>
  </si>
  <si>
    <t>Zdroj OÚ:</t>
  </si>
  <si>
    <t>od subjektu údajů</t>
  </si>
  <si>
    <t>Oprávnění zaměstnanci:</t>
  </si>
  <si>
    <t>Příjemci OÚ:</t>
  </si>
  <si>
    <t>Společný správce:</t>
  </si>
  <si>
    <t xml:space="preserve">      - zákonnost zpracování:</t>
  </si>
  <si>
    <t>Účel zpracování:</t>
  </si>
  <si>
    <t>Kategorie subjektů údajů:</t>
  </si>
  <si>
    <t>Místa uložení osobních údajů:</t>
  </si>
  <si>
    <t>Profilování:</t>
  </si>
  <si>
    <t>Předávání do zahraničí:</t>
  </si>
  <si>
    <t>Přeshraniční zpracování:</t>
  </si>
  <si>
    <t>Doba uložení OÚ:</t>
  </si>
  <si>
    <t xml:space="preserve">      - důvod:</t>
  </si>
  <si>
    <t>Posouzení vlivu:</t>
  </si>
  <si>
    <t xml:space="preserve">      - provedení:</t>
  </si>
  <si>
    <t>tajemník</t>
  </si>
  <si>
    <t>Radka Kutnarová</t>
  </si>
  <si>
    <t>radka.kutnarova@vysoke-myto.cz</t>
  </si>
  <si>
    <t>465466128</t>
  </si>
  <si>
    <t>6/1b; 6/1c)</t>
  </si>
  <si>
    <t>viz. skartační a spisový řád</t>
  </si>
  <si>
    <t>VEMA a.s.</t>
  </si>
  <si>
    <t>Okružní 871/3a, 638 00 Brno</t>
  </si>
  <si>
    <t>Uchazeči o zaměstnání</t>
  </si>
  <si>
    <t>6/1a); 6/1c)</t>
  </si>
  <si>
    <t xml:space="preserve">výběr zaměstnanců pro obsazení pracovního místa, kontaktování s nabídkami zaměstnání </t>
  </si>
  <si>
    <t>budova B.Smetany, čp. 92, kancelář č. dveří 116 - listinná podoba - složka výběrových řízení na pracovní místa</t>
  </si>
  <si>
    <t>uchazeči o zaměstnání</t>
  </si>
  <si>
    <t>po dobu průběhu výběrového řízení + spisovna 5 let</t>
  </si>
  <si>
    <t>titul, jméno, příjmení, datum narození,  místo narození, osobní evidenční číslo, dosažené vzdělání, název pracovní pozice</t>
  </si>
  <si>
    <t xml:space="preserve"> 6/1c)</t>
  </si>
  <si>
    <t>plnění zákonné povinnosti školení zaměstnanců potřebných pro výkon práce sjednané pracovní smlouvou</t>
  </si>
  <si>
    <t>Školení a další vzdělávání zaměstnanců</t>
  </si>
  <si>
    <t>běžný kalendářní rok + spisovna 10 let</t>
  </si>
  <si>
    <t>RENTEL a.s.</t>
  </si>
  <si>
    <t>Pod Třešněmi 18a/1120, 152 00 Praha 5</t>
  </si>
  <si>
    <t>Bc. Luboš Prchal</t>
  </si>
  <si>
    <t>lprchal@rentel.cz</t>
  </si>
  <si>
    <t>běžný kalendářní rok + spisovna 5 let</t>
  </si>
  <si>
    <t xml:space="preserve">souhlas od subjektu údajů, § 30 a násl. Zákoníku práce č. 262/2006 Sb.;§ 4 a násl.Zákona o úřednících č. 312/2002 Sb.; </t>
  </si>
  <si>
    <t>465 466 128</t>
  </si>
  <si>
    <t>správce</t>
  </si>
  <si>
    <t>správce, vzdělávací instituce - školící střediska, spol. RENTEL</t>
  </si>
  <si>
    <t>§ 32 a § 103 a násl. Zákoníku práce č. 262/2006 Sb.; § 9  Zákona o požádní ochraně č. 309/2006 Sb.; Zákon o specifických zdravotních službách č. 373/2011 Sb.</t>
  </si>
  <si>
    <t>zaměstnanci města v pracovním poměru,  zaměstnanci činní na základě dohod mimo pracovní poměr</t>
  </si>
  <si>
    <t>zaměstnanci města v pracovním poměru</t>
  </si>
  <si>
    <t>zákonná povinnost, viz. skartační a spisový řád</t>
  </si>
  <si>
    <t xml:space="preserve">Agenda stážistů </t>
  </si>
  <si>
    <t>studenti středních a vysokých škol</t>
  </si>
  <si>
    <t xml:space="preserve">budova B.Smetany, čp. 92, kancelář č. dveří 116 :   listinná podoba složka stážisté - uzamykatelná skříň; </t>
  </si>
  <si>
    <t>titul, jméno, příjmení, datum narození,  místo narození, trvalé bydliště, státní příslušnost, číslo občanského průkazu nebo číslo dokladu o povolení k pobytu, jde-li o cizího státního občana, podpis zaměstnance, životopis s údaji o dosavadních zaměstnáních a odborných znalostech, výpis z evidence Rejstříku trestů, doklady o nejvyšším dosaženém vzdělání, telefonní číslo, e-mail</t>
  </si>
  <si>
    <t>Kamila Kořínková</t>
  </si>
  <si>
    <t>kamila.korinkova@vysoke-myto.cz</t>
  </si>
  <si>
    <t>465466127</t>
  </si>
  <si>
    <t>správce, ČSSZ, ZP,  soudy, exekutoři, správce daně, ÚP</t>
  </si>
  <si>
    <t>titul, jméno, příjmení, datum narození,  rodné číslo, bydliště, místo narození, rodinný stav, státní příslušnost, doklady o přiznání důchodu (invalidní, starobní), údaje o exekucích a insolvencích fyzické osoby, čísla osobních dokladů, číslo bankovního účtu,  osobní evidenční číslo, údaje o vzdělání, údaje o překážkách v práci,  údaje o dosažené praxi, údaje o vyživovaných osobách, číslo pojištěnce pro účely ZP</t>
  </si>
  <si>
    <t>Mzdová agenda</t>
  </si>
  <si>
    <t>titul, jméno, příjmení, osobní číslo</t>
  </si>
  <si>
    <t>Docházka</t>
  </si>
  <si>
    <t>pracovní listy, evidence přesčasové práce 5 let, evidence dovolené a plány dovolené 10 let</t>
  </si>
  <si>
    <t>mzdové listy - 50 let; daňová evidence, sociální a zdravotní pojištění 10 let od ukončeného období; ELDP 3 roky; ostatní běžná korespondence 5 let</t>
  </si>
  <si>
    <t>Zákoník práce č. 262/2006 Sb.</t>
  </si>
  <si>
    <t>Stížnosti</t>
  </si>
  <si>
    <t>Mgr. Jan Vlček</t>
  </si>
  <si>
    <t>jan.vlcek@vysoke-myto.cz</t>
  </si>
  <si>
    <t>465466125</t>
  </si>
  <si>
    <t>titul, jméno, příjmení, datum narození, rodné číslo, adresa pobytu</t>
  </si>
  <si>
    <t>plnění zákonné povinnosti vyřizování přijatých stížností</t>
  </si>
  <si>
    <t>fyzické osoby</t>
  </si>
  <si>
    <t>Zákon 500/2004 Sb., Správní řád, v platném znění</t>
  </si>
  <si>
    <t>personalistka, tajemník, místostarosta, starosta</t>
  </si>
  <si>
    <t>personalistka, mzdová účetní, tajemník, místostarosta, starosta</t>
  </si>
  <si>
    <t>Personální agenda</t>
  </si>
  <si>
    <t>Zákon č. 128/2000 Sb., o obcích;</t>
  </si>
  <si>
    <t>Osobní spisy: po dobu trvání PP + spisovna 50 let (spisy starobních důchodců spisovna 5 let)</t>
  </si>
  <si>
    <t>DPP a DPČ: po dobu trvání pracovního poměru na základě dohody konané mimo pracovní poměr + spisovna 5 let</t>
  </si>
  <si>
    <t>BOZP a PO: běžný kalendářní rok + spisovna 5 let</t>
  </si>
  <si>
    <t>budova B.Smetany, čp. 92, kancelář č. dveří 116 :  a) listinná podoba kartotéka uzamykatelná; b) data v PC program VEMA</t>
  </si>
  <si>
    <t xml:space="preserve">BOZP a PO: kancelář č. dveří 116 :  a) listinná podoba složka BOZP a složka pracovních úrazů - uzamykatelná skříň; b) data v PC , program RENTEL; </t>
  </si>
  <si>
    <t>správce, ČSSZ, ZP, poskytovatel pracovně-lékařských služeb, poskytovatel služeb v oblasti BOZP a PO, soudy, exekutoři, správce daně</t>
  </si>
  <si>
    <t>budova B.Smetany, čp. 92, kancelář č. dveří 116 :  a) listinná podoba kartotéka uzamykatelná; b) data v PC program VEMA;</t>
  </si>
  <si>
    <t xml:space="preserve"> § 230 a násl. Zákoníku práce č. 262/2000 Sb.; § 17 a násl. Zákona o úřednících č. 312/2002 Sb.; </t>
  </si>
  <si>
    <t xml:space="preserve">budova B.Smetany, čp. 92, kancelář č. dveří 116 :  a) listinná podoba složka vzdělávání zaměstnanců - uzamykatelná skříň; b) data v PC  program RENTEL; externě firma RENTEL;  </t>
  </si>
  <si>
    <t>Sociální fond: Vnitřní předpis se zákonným podkladem - Zákon č. 128/2000 Sb., o obcích; Zákon o rozpočtových pravidlech územních rozpočtů č. 250/2000 Sb.</t>
  </si>
  <si>
    <t xml:space="preserve">titul, jméno, příjmení, datum narození,  rodné číslo, bydliště, místo narození, rodinný stav, státní příslušnost, doklady o přiznání důchodu (invalidní, starobní), údaje o exekucích a insolvencích fyzické osoby, čísla osobních dokladů, číslo bankovního účtu,  osobní evidenční číslo, doklady o vzdělání, údaje o zdravotní způsobilosti, výpis z rejstříku trestů, údaje o dosažené praxi, údaje o vyživovaných osobách, číslo pojištěnce pro účely ZP; </t>
  </si>
  <si>
    <t>plnění zákonných povinností při vedení zaměstnanecké složky, e-mailové a telefonické kontakty v rámci zaměstnavatele;</t>
  </si>
  <si>
    <t>plnění zákonné povinnosti školení zaměstnanců potřebných pro výkon práce sjednané pracovní smlouvou, plnění povinnosti pracovnělékařských prohlídek, evidence nemocí z povolání a pracovních úrazů;</t>
  </si>
  <si>
    <t>kontrola oprávněného čerpání sociálního fondu zaměstnanců - stravné, ošatné, jubilea, kulturní a sportovní akce.</t>
  </si>
  <si>
    <t xml:space="preserve"> 6/1a); 6/1b); 61f)</t>
  </si>
  <si>
    <t>souhlas subjektu údajů;  smlouva se vzdělávací institucí a stážistou; oprávněný zájem třetí strany</t>
  </si>
  <si>
    <t>korespondence s uložením do spisovny - výběr k archivaci po 10 letech uložení</t>
  </si>
  <si>
    <t xml:space="preserve">budova B.Smetany, čp. 92, kancelář č. dveří 108:  a) listinná složka; b) data v PC </t>
  </si>
  <si>
    <t>tajemník, místostarosta, starosta</t>
  </si>
  <si>
    <t>plnění zákonných povinností při zpracování měsíčních platů a odměn za vykonanou práci či funkci;</t>
  </si>
  <si>
    <t>plnění zákonné povinnosti výplaty náhrad souvisejících s pracovní cestou</t>
  </si>
  <si>
    <t>budova B.Smetany, čp. 92, kancelář č. dveří 116 :  a) listinná podoba kartotéka uzamykatelná; b) data v PC  program VEMA</t>
  </si>
  <si>
    <t>mzdová účetní, personalistka, tajemník, místostarosta, starosta</t>
  </si>
  <si>
    <t>plnění zákonné povinnosti vést evidenci pracovní doby, přesčasové práce, překážek v práci a čerpání přestávek v práci;</t>
  </si>
  <si>
    <t>individualizované přístupy zaměstnanců k multifunkčním tiskovým zařízením</t>
  </si>
  <si>
    <t>titul, jméno, příjmení, datum narození,  místo narození, vzdělávací instituce</t>
  </si>
  <si>
    <t xml:space="preserve">poskytnutí odborné praxe studentům středních a vysokých škol na základě smluvního ujednání, </t>
  </si>
  <si>
    <t>poskytování odměn za výkon funkce a plnění zákonných povinností související s evidencí volených funkcí orgánů města; poskytování odměn členům volebních komisí</t>
  </si>
  <si>
    <t>zaměstnanci města v pracovním poměru, zaměstnanci činní na základě dohod mimo pracovní poměr, členové zastupitelstva města, radní a ostatní členové komisí, členové volebních komisí</t>
  </si>
  <si>
    <t>pracovní smlouva nebo dohoda o pracích konananých mimo pracovní poměr se subjektem údajů; Zákoník práce č. 262/2006 Sb; Zákon o úřednících ÚSC č. 312/2002 Sb.; Zákon o zaměstnanosti č. 435/2004 Sb.; Nařízení vlády o platových poměrech zaměstnanců ve veřejných službách a správě č. 341/2017 Sb.; Zákon o inspekci práce č. 251/2005 Sb.; Nařízení vlády o katalogu prací ve veřejných službách a správě č. 222/2010 Sb.; Zákon o daních z příjmů č. 586/1992 Sb.; Zákon o veřejném zdravotním pojištění č. 48/1997 Sb.; Zákon o specifických zdravotních službách č. 373/2011 Sb.; Zákon o důchodovém pojištění č. 155/1995 Sb.; Exekuční řád č. 120/2001 Sb.; Insolvenční zákon č. 182/2006 Sb.; Záko o obcích č. 128/2000 Sb.; zákony o volbách.</t>
  </si>
  <si>
    <t>pracovní smlouva se subjektem údajů; Zákoník práce č. 262/2006 Sb; Zákon o úřednících ÚSC č. 312/2002 Sb.; Zákon o zaměstnanosti č. 435/2004 Sb.; Nařízení vlády o platových poměrech zaměstnanců ve veřejných službách a správě č. 341/2017 Sb.; Zákon o inspekci práce č. 251/2005 Sb.; Nařízení vlády o katalogu prací ve veřejných službách a správě č. 222/2010 Sb.; Zákon o daních z příjmů č. 586/1992 Sb.; Zákon o veřejném zdravotním pojištění č. 48/1997 Sb.; Zákon o specifických zdravotních službách č. 373/2011 Sb.; Zákon o důchodovém pojištění č. 155/1995 Sb.; Exekuční řád č. 120/2001 Sb.; Insolvenční zákon č. 182/2006 Sb.; Zákon o obcích č. 128/2000 Sb., zákony o volbách</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</si>
</sst>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sz val="9"/>
      <color indexed="81"/>
      <name val="Tahoma"/>
      <family val="2"/>
      <charset val="238"/>
    </font>
    <font>
      <b/>
      <sz val="9"/>
      <color indexed="81"/>
      <name val="Tahoma"/>
      <family val="2"/>
      <charset val="238"/>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u/>
      <sz val="11"/>
      <color theme="10"/>
      <name val="Calibri"/>
      <family val="2"/>
      <charset val="238"/>
      <scheme val="minor"/>
    </font>
  </fonts>
  <fills count="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s>
  <borders count="9">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s>
  <cellStyleXfs count="2">
    <xf numFmtId="0" fontId="0" fillId="0" borderId="0"/>
    <xf numFmtId="0" fontId="11" fillId="0" borderId="0" applyNumberFormat="0" applyFill="0" applyBorder="0" applyAlignment="0" applyProtection="0"/>
  </cellStyleXfs>
  <cellXfs count="20">
    <xf numFmtId="0" fontId="0" fillId="0" borderId="0" xfId="0"/>
    <xf numFmtId="0" fontId="2" fillId="2" borderId="1" xfId="0" applyFont="1" applyFill="1" applyBorder="1"/>
    <xf numFmtId="0" fontId="2" fillId="2" borderId="3" xfId="0"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3" fillId="3"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5" xfId="0" applyFont="1" applyFill="1" applyBorder="1" applyAlignment="1">
      <alignment vertical="top"/>
    </xf>
    <xf numFmtId="0" fontId="1" fillId="4" borderId="2" xfId="0" applyFont="1" applyFill="1" applyBorder="1" applyAlignment="1">
      <alignment vertical="top"/>
    </xf>
    <xf numFmtId="0" fontId="2" fillId="2" borderId="6" xfId="0" applyFont="1" applyFill="1" applyBorder="1" applyAlignment="1">
      <alignment vertical="top"/>
    </xf>
    <xf numFmtId="0" fontId="1" fillId="4" borderId="7" xfId="0" applyFont="1" applyFill="1" applyBorder="1" applyAlignment="1">
      <alignment vertical="top"/>
    </xf>
    <xf numFmtId="0" fontId="2" fillId="2" borderId="1" xfId="0" applyFont="1" applyFill="1" applyBorder="1" applyAlignment="1">
      <alignment vertical="top"/>
    </xf>
    <xf numFmtId="0" fontId="4" fillId="3" borderId="2" xfId="0" applyFont="1" applyFill="1" applyBorder="1" applyAlignment="1">
      <alignment horizontal="left" vertical="top" wrapText="1"/>
    </xf>
    <xf numFmtId="3" fontId="2" fillId="3" borderId="2" xfId="0" applyNumberFormat="1" applyFont="1" applyFill="1" applyBorder="1" applyAlignment="1">
      <alignment horizontal="left" vertical="top" wrapText="1"/>
    </xf>
    <xf numFmtId="0" fontId="3" fillId="4" borderId="2" xfId="0" applyFont="1" applyFill="1" applyBorder="1" applyAlignment="1">
      <alignment vertical="top"/>
    </xf>
    <xf numFmtId="0" fontId="11" fillId="3" borderId="2" xfId="1" applyFill="1" applyBorder="1" applyAlignment="1">
      <alignment horizontal="left" vertical="top" wrapText="1"/>
    </xf>
    <xf numFmtId="49" fontId="2" fillId="3" borderId="2" xfId="0" applyNumberFormat="1" applyFont="1" applyFill="1" applyBorder="1" applyAlignment="1">
      <alignment horizontal="left" vertical="top" wrapText="1"/>
    </xf>
  </cellXfs>
  <cellStyles count="2">
    <cellStyle name="Hypertextový odkaz" xfId="1" builtinId="8"/>
    <cellStyle name="Normální" xfId="0" builtinId="0"/>
  </cellStyles>
  <dxfs count="59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radka.kutnarova@vysoke-myto.cz"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lprchal@rentel.cz" TargetMode="External"/><Relationship Id="rId1" Type="http://schemas.openxmlformats.org/officeDocument/2006/relationships/hyperlink" Target="mailto:radka.kutnarova@vysoke-myto.cz"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lprchal@rentel.cz" TargetMode="External"/><Relationship Id="rId1" Type="http://schemas.openxmlformats.org/officeDocument/2006/relationships/hyperlink" Target="mailto:radka.kutnarova@vysoke-myto.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mailto:radka.kutnarova@vysoke-myto.cz" TargetMode="External"/><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hyperlink" Target="mailto:kamila.korinkova@vysoke-myto.cz" TargetMode="External"/><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6.bin"/><Relationship Id="rId1" Type="http://schemas.openxmlformats.org/officeDocument/2006/relationships/hyperlink" Target="mailto:kamila.korinkova@vysoke-myto.cz" TargetMode="External"/><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7.bin"/><Relationship Id="rId1" Type="http://schemas.openxmlformats.org/officeDocument/2006/relationships/hyperlink" Target="mailto:jan.vlcek@vysoke-myto.cz" TargetMode="External"/><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D86"/>
  <sheetViews>
    <sheetView zoomScaleNormal="100" workbookViewId="0">
      <selection activeCell="C10" sqref="C10"/>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0</v>
      </c>
      <c r="C2" s="15" t="s">
        <v>44</v>
      </c>
      <c r="D2" s="3"/>
    </row>
    <row r="3" spans="1:4" x14ac:dyDescent="0.25">
      <c r="A3" s="2"/>
      <c r="B3" s="11" t="s">
        <v>6</v>
      </c>
      <c r="C3" s="6">
        <v>1</v>
      </c>
      <c r="D3" s="3"/>
    </row>
    <row r="4" spans="1:4" x14ac:dyDescent="0.25">
      <c r="A4" s="2"/>
      <c r="B4" s="11" t="s">
        <v>1</v>
      </c>
      <c r="C4" s="7" t="s">
        <v>36</v>
      </c>
      <c r="D4" s="3"/>
    </row>
    <row r="5" spans="1:4" x14ac:dyDescent="0.25">
      <c r="A5" s="2"/>
      <c r="B5" s="11" t="s">
        <v>2</v>
      </c>
      <c r="C5" s="7"/>
      <c r="D5" s="3"/>
    </row>
    <row r="6" spans="1:4" x14ac:dyDescent="0.25">
      <c r="A6" s="2"/>
      <c r="B6" s="11" t="s">
        <v>14</v>
      </c>
      <c r="C6" s="7" t="s">
        <v>37</v>
      </c>
      <c r="D6" s="3"/>
    </row>
    <row r="7" spans="1:4" x14ac:dyDescent="0.25">
      <c r="A7" s="2"/>
      <c r="B7" s="11" t="s">
        <v>15</v>
      </c>
      <c r="C7" s="18" t="s">
        <v>38</v>
      </c>
      <c r="D7" s="3"/>
    </row>
    <row r="8" spans="1:4" x14ac:dyDescent="0.25">
      <c r="A8" s="2"/>
      <c r="B8" s="11" t="s">
        <v>16</v>
      </c>
      <c r="C8" s="19" t="s">
        <v>61</v>
      </c>
      <c r="D8" s="3"/>
    </row>
    <row r="9" spans="1:4" x14ac:dyDescent="0.25">
      <c r="A9" s="2"/>
      <c r="B9" s="11" t="s">
        <v>22</v>
      </c>
      <c r="C9" s="7" t="s">
        <v>92</v>
      </c>
      <c r="D9" s="3"/>
    </row>
    <row r="10" spans="1:4" x14ac:dyDescent="0.25">
      <c r="A10" s="2"/>
      <c r="B10" s="11" t="s">
        <v>23</v>
      </c>
      <c r="C10" s="7" t="s">
        <v>62</v>
      </c>
      <c r="D10" s="3"/>
    </row>
    <row r="11" spans="1:4" x14ac:dyDescent="0.25">
      <c r="B11" s="12"/>
      <c r="C11" s="5"/>
    </row>
    <row r="12" spans="1:4" x14ac:dyDescent="0.25">
      <c r="A12" s="2"/>
      <c r="B12" s="11" t="s">
        <v>9</v>
      </c>
      <c r="C12" s="16">
        <v>200</v>
      </c>
      <c r="D12" s="3"/>
    </row>
    <row r="13" spans="1:4" x14ac:dyDescent="0.25">
      <c r="A13" s="2"/>
      <c r="B13" s="11" t="s">
        <v>13</v>
      </c>
      <c r="C13" s="7" t="s">
        <v>5</v>
      </c>
      <c r="D13" s="3"/>
    </row>
    <row r="14" spans="1:4" x14ac:dyDescent="0.25">
      <c r="A14" s="2"/>
      <c r="B14" s="11" t="s">
        <v>20</v>
      </c>
      <c r="C14" s="7" t="s">
        <v>21</v>
      </c>
      <c r="D14" s="3"/>
    </row>
    <row r="15" spans="1:4" x14ac:dyDescent="0.25">
      <c r="A15" s="2"/>
      <c r="B15" s="11" t="s">
        <v>17</v>
      </c>
      <c r="C15" s="7" t="s">
        <v>18</v>
      </c>
      <c r="D15" s="3"/>
    </row>
    <row r="16" spans="1:4" x14ac:dyDescent="0.25">
      <c r="A16" s="2"/>
      <c r="B16" s="11" t="s">
        <v>31</v>
      </c>
      <c r="C16" s="7" t="s">
        <v>5</v>
      </c>
      <c r="D16" s="3"/>
    </row>
    <row r="17" spans="1:4" ht="90" x14ac:dyDescent="0.25">
      <c r="A17" s="2"/>
      <c r="B17" s="11" t="s">
        <v>10</v>
      </c>
      <c r="C17" s="7" t="s">
        <v>71</v>
      </c>
      <c r="D17" s="3"/>
    </row>
    <row r="18" spans="1:4" x14ac:dyDescent="0.25">
      <c r="A18" s="2"/>
      <c r="B18" s="11" t="s">
        <v>25</v>
      </c>
      <c r="C18" s="7" t="s">
        <v>45</v>
      </c>
      <c r="D18" s="3"/>
    </row>
    <row r="19" spans="1:4" ht="30" x14ac:dyDescent="0.25">
      <c r="A19" s="2"/>
      <c r="B19" s="11"/>
      <c r="C19" s="7" t="s">
        <v>60</v>
      </c>
      <c r="D19" s="3"/>
    </row>
    <row r="20" spans="1:4" x14ac:dyDescent="0.25">
      <c r="A20" s="2"/>
      <c r="B20" s="11" t="s">
        <v>11</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12</v>
      </c>
      <c r="C23" s="7"/>
      <c r="D23" s="3"/>
    </row>
    <row r="24" spans="1:4" ht="30" x14ac:dyDescent="0.25">
      <c r="A24" s="2"/>
      <c r="B24" s="17" t="s">
        <v>26</v>
      </c>
      <c r="C24" s="7" t="s">
        <v>46</v>
      </c>
      <c r="D24" s="3"/>
    </row>
    <row r="25" spans="1:4" x14ac:dyDescent="0.25">
      <c r="A25" s="2"/>
      <c r="B25" s="17" t="s">
        <v>27</v>
      </c>
      <c r="C25" s="7" t="s">
        <v>48</v>
      </c>
      <c r="D25" s="3"/>
    </row>
    <row r="26" spans="1:4" x14ac:dyDescent="0.25">
      <c r="A26" s="2"/>
      <c r="B26" s="17" t="s">
        <v>30</v>
      </c>
      <c r="C26" s="7" t="s">
        <v>5</v>
      </c>
      <c r="D26" s="3"/>
    </row>
    <row r="27" spans="1:4" x14ac:dyDescent="0.25">
      <c r="A27" s="2"/>
      <c r="B27" s="17" t="s">
        <v>32</v>
      </c>
      <c r="C27" s="7" t="s">
        <v>49</v>
      </c>
      <c r="D27" s="3"/>
    </row>
    <row r="28" spans="1:4" x14ac:dyDescent="0.25">
      <c r="A28" s="2"/>
      <c r="B28" s="11" t="s">
        <v>33</v>
      </c>
      <c r="C28" s="7" t="s">
        <v>67</v>
      </c>
      <c r="D28" s="3"/>
    </row>
    <row r="29" spans="1:4" ht="30" x14ac:dyDescent="0.25">
      <c r="A29" s="2"/>
      <c r="B29" s="11" t="s">
        <v>28</v>
      </c>
      <c r="C29" s="7" t="s">
        <v>47</v>
      </c>
      <c r="D29" s="3"/>
    </row>
    <row r="30" spans="1:4" x14ac:dyDescent="0.25">
      <c r="A30" s="2"/>
      <c r="B30" s="11" t="s">
        <v>29</v>
      </c>
      <c r="C30" s="7" t="s">
        <v>5</v>
      </c>
      <c r="D30" s="3"/>
    </row>
    <row r="31" spans="1:4" x14ac:dyDescent="0.25">
      <c r="A31" s="2"/>
      <c r="B31" s="11" t="s">
        <v>34</v>
      </c>
      <c r="C31" s="7"/>
      <c r="D31" s="3"/>
    </row>
    <row r="32" spans="1:4" x14ac:dyDescent="0.25">
      <c r="A32" s="2"/>
      <c r="B32" s="11" t="s">
        <v>35</v>
      </c>
      <c r="C32" s="7"/>
      <c r="D32" s="3"/>
    </row>
    <row r="33" spans="1:4" x14ac:dyDescent="0.25">
      <c r="A33" s="2"/>
      <c r="B33" s="11" t="s">
        <v>24</v>
      </c>
      <c r="C33" s="7"/>
      <c r="D33" s="3"/>
    </row>
    <row r="34" spans="1:4" ht="6.75" customHeight="1" x14ac:dyDescent="0.25">
      <c r="B34" s="12"/>
      <c r="C34" s="5"/>
    </row>
    <row r="35" spans="1:4" x14ac:dyDescent="0.25">
      <c r="A35" s="2"/>
      <c r="B35" s="11" t="s">
        <v>3</v>
      </c>
      <c r="C35" s="8" t="s">
        <v>5</v>
      </c>
      <c r="D35" s="3"/>
    </row>
    <row r="36" spans="1:4" x14ac:dyDescent="0.25">
      <c r="A36" s="2"/>
      <c r="B36" s="13" t="str">
        <f>IF(C35="ANO","Počet zpracovatelů:"," ")</f>
        <v xml:space="preserve"> </v>
      </c>
      <c r="C36" s="9">
        <v>1</v>
      </c>
      <c r="D36" s="3"/>
    </row>
    <row r="37" spans="1:4" ht="6.75" customHeight="1" x14ac:dyDescent="0.25">
      <c r="B37" s="12"/>
      <c r="C37" s="5">
        <v>3</v>
      </c>
    </row>
    <row r="38" spans="1:4" x14ac:dyDescent="0.25">
      <c r="B38" s="11" t="str">
        <f>IF(C36&gt;0,"ZPRACOVATEL 1"," ")</f>
        <v>ZPRACOVATEL 1</v>
      </c>
      <c r="C38" s="5"/>
    </row>
    <row r="39" spans="1:4" x14ac:dyDescent="0.25">
      <c r="A39" s="2"/>
      <c r="B39" s="11" t="str">
        <f>IF(C36&gt;0,"Firma (název) zpracovatele:"," ")</f>
        <v>Firma (název) zpracovatele:</v>
      </c>
      <c r="C39" s="7"/>
      <c r="D39" s="3"/>
    </row>
    <row r="40" spans="1:4" x14ac:dyDescent="0.25">
      <c r="A40" s="2"/>
      <c r="B40" s="11" t="str">
        <f>IF(C36&gt;0,"se sídlem:"," ")</f>
        <v>se sídlem:</v>
      </c>
      <c r="C40" s="7"/>
      <c r="D40" s="3"/>
    </row>
    <row r="41" spans="1:4" x14ac:dyDescent="0.25">
      <c r="A41" s="2"/>
      <c r="B41" s="11" t="str">
        <f>IF(C36&gt;0,"IČ:"," ")</f>
        <v>IČ:</v>
      </c>
      <c r="C41" s="7"/>
      <c r="D41" s="3"/>
    </row>
    <row r="42" spans="1:4" x14ac:dyDescent="0.25">
      <c r="A42" s="2"/>
      <c r="B42" s="11" t="str">
        <f>IF(C36&gt;0,"odpovědná osoba:"," ")</f>
        <v>odpovědná osoba:</v>
      </c>
      <c r="C42" s="7" t="str">
        <f t="shared" ref="C42:C44" si="0">IF(B42=" "," ","")</f>
        <v/>
      </c>
      <c r="D42" s="3"/>
    </row>
    <row r="43" spans="1:4" x14ac:dyDescent="0.25">
      <c r="A43" s="2"/>
      <c r="B43" s="11" t="str">
        <f>IF(C36&gt;0,"e-mail:"," ")</f>
        <v>e-mail:</v>
      </c>
      <c r="C43" s="7" t="str">
        <f t="shared" si="0"/>
        <v/>
      </c>
      <c r="D43" s="3"/>
    </row>
    <row r="44" spans="1:4" x14ac:dyDescent="0.25">
      <c r="A44" s="2"/>
      <c r="B44" s="11" t="str">
        <f>IF(C36&gt;0,"telefon:"," ")</f>
        <v>telefon:</v>
      </c>
      <c r="C44" s="7" t="str">
        <f t="shared" si="0"/>
        <v/>
      </c>
      <c r="D44" s="3"/>
    </row>
    <row r="45" spans="1:4" x14ac:dyDescent="0.25">
      <c r="A45" s="2"/>
      <c r="B45" s="11" t="str">
        <f>IF(C36&gt;0,"Smlouva o zpracování OÚ:"," ")</f>
        <v>Smlouva o zpracování OÚ:</v>
      </c>
      <c r="C45" s="7" t="s">
        <v>8</v>
      </c>
      <c r="D45" s="3"/>
    </row>
    <row r="46" spans="1:4" x14ac:dyDescent="0.25">
      <c r="A46" s="2"/>
      <c r="B46" s="11" t="e">
        <f>IF(AND(C36&gt;0,C45=#REF!),"Právní předpis:"," ")</f>
        <v>#REF!</v>
      </c>
      <c r="C46" s="7" t="e">
        <f>IF(B46=" "," ","")</f>
        <v>#REF!</v>
      </c>
      <c r="D46" s="3"/>
    </row>
    <row r="47" spans="1:4" ht="6.75" customHeight="1" x14ac:dyDescent="0.25">
      <c r="B47" s="12"/>
      <c r="C47" s="5">
        <v>3</v>
      </c>
    </row>
    <row r="48" spans="1:4" x14ac:dyDescent="0.25">
      <c r="B48" s="11" t="str">
        <f>IF(C36&gt;1,"ZPRACOVATEL 2"," ")</f>
        <v xml:space="preserve"> </v>
      </c>
      <c r="C48" s="5"/>
    </row>
    <row r="49" spans="1:4" x14ac:dyDescent="0.25">
      <c r="A49" s="2"/>
      <c r="B49" s="11" t="str">
        <f>IF(C36&gt;1,"Firma (název) zpracovatele:"," ")</f>
        <v xml:space="preserve"> </v>
      </c>
      <c r="C49" s="7" t="str">
        <f t="shared" ref="C49:C54" si="1">IF(B49=" "," ","")</f>
        <v xml:space="preserve"> </v>
      </c>
      <c r="D49" s="3"/>
    </row>
    <row r="50" spans="1:4" x14ac:dyDescent="0.25">
      <c r="A50" s="2"/>
      <c r="B50" s="11" t="str">
        <f>IF(C36&gt;1,"se sídlem:"," ")</f>
        <v xml:space="preserve"> </v>
      </c>
      <c r="C50" s="7" t="str">
        <f t="shared" si="1"/>
        <v xml:space="preserve"> </v>
      </c>
      <c r="D50" s="3"/>
    </row>
    <row r="51" spans="1:4" x14ac:dyDescent="0.25">
      <c r="A51" s="2"/>
      <c r="B51" s="11" t="str">
        <f>IF(C36&gt;1,"IČ:"," ")</f>
        <v xml:space="preserve"> </v>
      </c>
      <c r="C51" s="7" t="str">
        <f t="shared" si="1"/>
        <v xml:space="preserve"> </v>
      </c>
      <c r="D51" s="3"/>
    </row>
    <row r="52" spans="1:4" x14ac:dyDescent="0.25">
      <c r="A52" s="2"/>
      <c r="B52" s="11" t="str">
        <f>IF(C36&gt;1,"odpovědná osoba:"," ")</f>
        <v xml:space="preserve"> </v>
      </c>
      <c r="C52" s="7" t="str">
        <f t="shared" si="1"/>
        <v xml:space="preserve"> </v>
      </c>
      <c r="D52" s="3"/>
    </row>
    <row r="53" spans="1:4" x14ac:dyDescent="0.25">
      <c r="A53" s="2"/>
      <c r="B53" s="11" t="str">
        <f>IF(C36&gt;1,"e-mail:"," ")</f>
        <v xml:space="preserve"> </v>
      </c>
      <c r="C53" s="7" t="str">
        <f t="shared" si="1"/>
        <v xml:space="preserve"> </v>
      </c>
      <c r="D53" s="3"/>
    </row>
    <row r="54" spans="1:4" x14ac:dyDescent="0.25">
      <c r="A54" s="2"/>
      <c r="B54" s="11" t="str">
        <f>IF(C36&gt;1,"telefon:"," ")</f>
        <v xml:space="preserve"> </v>
      </c>
      <c r="C54" s="7" t="str">
        <f t="shared" si="1"/>
        <v xml:space="preserve"> </v>
      </c>
      <c r="D54" s="3"/>
    </row>
    <row r="55" spans="1:4" x14ac:dyDescent="0.25">
      <c r="A55" s="2"/>
      <c r="B55" s="11" t="str">
        <f>IF(C36&gt;1,"Smlouva o zpracování OÚ:"," ")</f>
        <v xml:space="preserve"> </v>
      </c>
      <c r="C55" s="7" t="s">
        <v>8</v>
      </c>
      <c r="D55" s="3"/>
    </row>
    <row r="56" spans="1:4" x14ac:dyDescent="0.25">
      <c r="A56" s="2"/>
      <c r="B56" s="11" t="e">
        <f>IF(AND(C36&gt;1,C55=#REF!),"Právní předpis:"," ")</f>
        <v>#REF!</v>
      </c>
      <c r="C56" s="7" t="e">
        <f>IF(B56=" "," ","")</f>
        <v>#REF!</v>
      </c>
      <c r="D56" s="3"/>
    </row>
    <row r="57" spans="1:4" ht="6.75" customHeight="1" x14ac:dyDescent="0.25">
      <c r="B57" s="12"/>
      <c r="C57" s="5">
        <v>3</v>
      </c>
    </row>
    <row r="58" spans="1:4" x14ac:dyDescent="0.25">
      <c r="B58" s="11" t="str">
        <f>IF(C36&gt;2,"ZPRACOVATEL 3"," ")</f>
        <v xml:space="preserve"> </v>
      </c>
      <c r="C58" s="5"/>
    </row>
    <row r="59" spans="1:4" x14ac:dyDescent="0.25">
      <c r="A59" s="2"/>
      <c r="B59" s="11" t="str">
        <f>IF(C36&gt;2,"Firma (název) zpracovatele:"," ")</f>
        <v xml:space="preserve"> </v>
      </c>
      <c r="C59" s="7" t="str">
        <f t="shared" ref="C59:C64" si="2">IF(B59=" "," ","")</f>
        <v xml:space="preserve"> </v>
      </c>
      <c r="D59" s="3"/>
    </row>
    <row r="60" spans="1:4" x14ac:dyDescent="0.25">
      <c r="A60" s="2"/>
      <c r="B60" s="11" t="str">
        <f>IF(C36&gt;2,"se sídlem:"," ")</f>
        <v xml:space="preserve"> </v>
      </c>
      <c r="C60" s="7" t="str">
        <f t="shared" si="2"/>
        <v xml:space="preserve"> </v>
      </c>
      <c r="D60" s="3"/>
    </row>
    <row r="61" spans="1:4" x14ac:dyDescent="0.25">
      <c r="A61" s="2"/>
      <c r="B61" s="11" t="str">
        <f>IF(C36&gt;2,"IČ:"," ")</f>
        <v xml:space="preserve"> </v>
      </c>
      <c r="C61" s="7" t="str">
        <f t="shared" si="2"/>
        <v xml:space="preserve"> </v>
      </c>
      <c r="D61" s="3"/>
    </row>
    <row r="62" spans="1:4" x14ac:dyDescent="0.25">
      <c r="A62" s="2"/>
      <c r="B62" s="11" t="str">
        <f>IF(C36&gt;2,"odpovědná osoba:"," ")</f>
        <v xml:space="preserve"> </v>
      </c>
      <c r="C62" s="7" t="str">
        <f t="shared" si="2"/>
        <v xml:space="preserve"> </v>
      </c>
      <c r="D62" s="3"/>
    </row>
    <row r="63" spans="1:4" x14ac:dyDescent="0.25">
      <c r="A63" s="2"/>
      <c r="B63" s="11" t="str">
        <f>IF(C36&gt;2,"e-mail:"," ")</f>
        <v xml:space="preserve"> </v>
      </c>
      <c r="C63" s="7" t="str">
        <f t="shared" si="2"/>
        <v xml:space="preserve"> </v>
      </c>
      <c r="D63" s="3"/>
    </row>
    <row r="64" spans="1:4" x14ac:dyDescent="0.25">
      <c r="A64" s="2"/>
      <c r="B64" s="11" t="str">
        <f>IF(C36&gt;2,"telefon:"," ")</f>
        <v xml:space="preserve"> </v>
      </c>
      <c r="C64" s="7" t="str">
        <f t="shared" si="2"/>
        <v xml:space="preserve"> </v>
      </c>
      <c r="D64" s="3"/>
    </row>
    <row r="65" spans="1:4" x14ac:dyDescent="0.25">
      <c r="A65" s="2"/>
      <c r="B65" s="11" t="str">
        <f>IF(C36&gt;2,"Smlouva o zpracování OÚ:"," ")</f>
        <v xml:space="preserve"> </v>
      </c>
      <c r="C65" s="7" t="s">
        <v>8</v>
      </c>
      <c r="D65" s="3"/>
    </row>
    <row r="66" spans="1:4" x14ac:dyDescent="0.25">
      <c r="A66" s="2"/>
      <c r="B66" s="11" t="e">
        <f>IF(AND(C36&gt;2,C65=#REF!),"Právní předpis:"," ")</f>
        <v>#REF!</v>
      </c>
      <c r="C66" s="7" t="e">
        <f>IF(B66=" "," ","")</f>
        <v>#REF!</v>
      </c>
      <c r="D66" s="3"/>
    </row>
    <row r="67" spans="1:4" ht="6.75" customHeight="1" x14ac:dyDescent="0.25">
      <c r="B67" s="12"/>
      <c r="C67" s="5">
        <v>3</v>
      </c>
    </row>
    <row r="68" spans="1:4" x14ac:dyDescent="0.25">
      <c r="B68" s="11" t="str">
        <f>IF(C36&gt;3,"ZPRACOVATEL 4"," ")</f>
        <v xml:space="preserve"> </v>
      </c>
      <c r="C68" s="5"/>
    </row>
    <row r="69" spans="1:4" x14ac:dyDescent="0.25">
      <c r="A69" s="2"/>
      <c r="B69" s="11" t="str">
        <f>IF(C36&gt;3,"Firma (název) zpracovatele:"," ")</f>
        <v xml:space="preserve"> </v>
      </c>
      <c r="C69" s="7" t="str">
        <f t="shared" ref="C69:C74" si="3">IF(B69=" "," ","")</f>
        <v xml:space="preserve"> </v>
      </c>
      <c r="D69" s="3"/>
    </row>
    <row r="70" spans="1:4" x14ac:dyDescent="0.25">
      <c r="A70" s="2"/>
      <c r="B70" s="11" t="str">
        <f>IF(C36&gt;3,"se sídlem:"," ")</f>
        <v xml:space="preserve"> </v>
      </c>
      <c r="C70" s="7" t="str">
        <f t="shared" si="3"/>
        <v xml:space="preserve"> </v>
      </c>
      <c r="D70" s="3"/>
    </row>
    <row r="71" spans="1:4" x14ac:dyDescent="0.25">
      <c r="A71" s="2"/>
      <c r="B71" s="11" t="str">
        <f>IF(C36&gt;3,"IČ:"," ")</f>
        <v xml:space="preserve"> </v>
      </c>
      <c r="C71" s="7" t="str">
        <f t="shared" si="3"/>
        <v xml:space="preserve"> </v>
      </c>
      <c r="D71" s="3"/>
    </row>
    <row r="72" spans="1:4" x14ac:dyDescent="0.25">
      <c r="A72" s="2"/>
      <c r="B72" s="11" t="str">
        <f>IF(C36&gt;3,"odpovědná osoba:"," ")</f>
        <v xml:space="preserve"> </v>
      </c>
      <c r="C72" s="7" t="str">
        <f t="shared" si="3"/>
        <v xml:space="preserve"> </v>
      </c>
      <c r="D72" s="3"/>
    </row>
    <row r="73" spans="1:4" x14ac:dyDescent="0.25">
      <c r="A73" s="2"/>
      <c r="B73" s="11" t="str">
        <f>IF(C36&gt;3,"e-mail:"," ")</f>
        <v xml:space="preserve"> </v>
      </c>
      <c r="C73" s="7" t="str">
        <f t="shared" si="3"/>
        <v xml:space="preserve"> </v>
      </c>
      <c r="D73" s="3"/>
    </row>
    <row r="74" spans="1:4" x14ac:dyDescent="0.25">
      <c r="A74" s="2"/>
      <c r="B74" s="11" t="str">
        <f>IF(C36&gt;3,"telefon:"," ")</f>
        <v xml:space="preserve"> </v>
      </c>
      <c r="C74" s="7" t="str">
        <f t="shared" si="3"/>
        <v xml:space="preserve"> </v>
      </c>
      <c r="D74" s="3"/>
    </row>
    <row r="75" spans="1:4" x14ac:dyDescent="0.25">
      <c r="A75" s="2"/>
      <c r="B75" s="11" t="str">
        <f>IF(C36&gt;3,"Smlouva o zpracování OÚ:"," ")</f>
        <v xml:space="preserve"> </v>
      </c>
      <c r="C75" s="7" t="s">
        <v>8</v>
      </c>
      <c r="D75" s="3"/>
    </row>
    <row r="76" spans="1:4" x14ac:dyDescent="0.25">
      <c r="A76" s="2"/>
      <c r="B76" s="11" t="e">
        <f>IF(AND(C36&gt;3,C75=#REF!),"Právní předpis:"," ")</f>
        <v>#REF!</v>
      </c>
      <c r="C76" s="7" t="e">
        <f>IF(B76=" "," ","")</f>
        <v>#REF!</v>
      </c>
      <c r="D76" s="3"/>
    </row>
    <row r="77" spans="1:4" ht="6.75" customHeight="1" x14ac:dyDescent="0.25">
      <c r="B77" s="12"/>
      <c r="C77" s="5">
        <v>3</v>
      </c>
    </row>
    <row r="78" spans="1:4" x14ac:dyDescent="0.25">
      <c r="B78" s="11" t="str">
        <f>IF(C36&gt;4,"ZPRACOVATEL 5"," ")</f>
        <v xml:space="preserve"> </v>
      </c>
      <c r="C78" s="5"/>
    </row>
    <row r="79" spans="1:4" x14ac:dyDescent="0.25">
      <c r="A79" s="2"/>
      <c r="B79" s="11" t="str">
        <f>IF(C36&gt;4,"Firma (název) zpracovatele:"," ")</f>
        <v xml:space="preserve"> </v>
      </c>
      <c r="C79" s="7" t="str">
        <f t="shared" ref="C79:C84" si="4">IF(B79=" "," ","")</f>
        <v xml:space="preserve"> </v>
      </c>
      <c r="D79" s="3"/>
    </row>
    <row r="80" spans="1:4" x14ac:dyDescent="0.25">
      <c r="A80" s="2"/>
      <c r="B80" s="11" t="str">
        <f>IF(C36&gt;4,"se sídlem:"," ")</f>
        <v xml:space="preserve"> </v>
      </c>
      <c r="C80" s="7" t="str">
        <f t="shared" si="4"/>
        <v xml:space="preserve"> </v>
      </c>
      <c r="D80" s="3"/>
    </row>
    <row r="81" spans="1:4" x14ac:dyDescent="0.25">
      <c r="A81" s="2"/>
      <c r="B81" s="11" t="str">
        <f>IF(C36&gt;4,"IČ:"," ")</f>
        <v xml:space="preserve"> </v>
      </c>
      <c r="C81" s="7" t="str">
        <f t="shared" si="4"/>
        <v xml:space="preserve"> </v>
      </c>
      <c r="D81" s="3"/>
    </row>
    <row r="82" spans="1:4" x14ac:dyDescent="0.25">
      <c r="A82" s="2"/>
      <c r="B82" s="11" t="str">
        <f>IF(C36&gt;4,"odpovědná osoba:"," ")</f>
        <v xml:space="preserve"> </v>
      </c>
      <c r="C82" s="7" t="str">
        <f t="shared" si="4"/>
        <v xml:space="preserve"> </v>
      </c>
      <c r="D82" s="3"/>
    </row>
    <row r="83" spans="1:4" x14ac:dyDescent="0.25">
      <c r="A83" s="2"/>
      <c r="B83" s="11" t="str">
        <f>IF(C36&gt;4,"e-mail:"," ")</f>
        <v xml:space="preserve"> </v>
      </c>
      <c r="C83" s="7" t="str">
        <f t="shared" si="4"/>
        <v xml:space="preserve"> </v>
      </c>
      <c r="D83" s="3"/>
    </row>
    <row r="84" spans="1:4" x14ac:dyDescent="0.25">
      <c r="A84" s="2"/>
      <c r="B84" s="11" t="str">
        <f>IF(C36&gt;4,"telefon:"," ")</f>
        <v xml:space="preserve"> </v>
      </c>
      <c r="C84" s="7" t="str">
        <f t="shared" si="4"/>
        <v xml:space="preserve"> </v>
      </c>
      <c r="D84" s="3"/>
    </row>
    <row r="85" spans="1:4" x14ac:dyDescent="0.25">
      <c r="A85" s="2"/>
      <c r="B85" s="11" t="str">
        <f>IF(C36&gt;4,"Smlouva o zpracování OÚ:"," ")</f>
        <v xml:space="preserve"> </v>
      </c>
      <c r="C85" s="7" t="s">
        <v>8</v>
      </c>
      <c r="D85" s="3"/>
    </row>
    <row r="86" spans="1:4" x14ac:dyDescent="0.25">
      <c r="A86" s="2"/>
      <c r="B86" s="11" t="e">
        <f>IF(AND(C36&gt;4,C85=#REF!),"Právní předpis:"," ")</f>
        <v>#REF!</v>
      </c>
      <c r="C86" s="7" t="e">
        <f>IF(B86=" "," ","")</f>
        <v>#REF!</v>
      </c>
      <c r="D86" s="3"/>
    </row>
  </sheetData>
  <conditionalFormatting sqref="B39">
    <cfRule type="cellIs" dxfId="593" priority="84" operator="equal">
      <formula>" "</formula>
    </cfRule>
  </conditionalFormatting>
  <conditionalFormatting sqref="B41:C46 B40">
    <cfRule type="cellIs" dxfId="592" priority="83" operator="equal">
      <formula>" "</formula>
    </cfRule>
  </conditionalFormatting>
  <conditionalFormatting sqref="B36">
    <cfRule type="cellIs" dxfId="591" priority="82" operator="equal">
      <formula>" "</formula>
    </cfRule>
  </conditionalFormatting>
  <conditionalFormatting sqref="B38">
    <cfRule type="cellIs" dxfId="590" priority="81" operator="equal">
      <formula>" "</formula>
    </cfRule>
  </conditionalFormatting>
  <conditionalFormatting sqref="C41:C46">
    <cfRule type="cellIs" dxfId="589" priority="75" operator="equal">
      <formula>" "</formula>
    </cfRule>
    <cfRule type="cellIs" dxfId="588" priority="80" operator="equal">
      <formula>" "</formula>
    </cfRule>
  </conditionalFormatting>
  <conditionalFormatting sqref="C41">
    <cfRule type="cellIs" dxfId="587" priority="79" operator="equal">
      <formula>" "</formula>
    </cfRule>
  </conditionalFormatting>
  <conditionalFormatting sqref="C42">
    <cfRule type="cellIs" dxfId="586" priority="78" operator="equal">
      <formula>" "</formula>
    </cfRule>
  </conditionalFormatting>
  <conditionalFormatting sqref="C43">
    <cfRule type="cellIs" dxfId="585" priority="77" operator="equal">
      <formula>" "</formula>
    </cfRule>
  </conditionalFormatting>
  <conditionalFormatting sqref="C44">
    <cfRule type="cellIs" dxfId="584" priority="76" operator="equal">
      <formula>" "</formula>
    </cfRule>
  </conditionalFormatting>
  <conditionalFormatting sqref="C36">
    <cfRule type="expression" dxfId="583" priority="74">
      <formula>$B$36="Počet zpracovatelů:"</formula>
    </cfRule>
  </conditionalFormatting>
  <conditionalFormatting sqref="C45">
    <cfRule type="expression" dxfId="582" priority="73">
      <formula>$B$45="Smlouva o zpracování OÚ:"</formula>
    </cfRule>
  </conditionalFormatting>
  <conditionalFormatting sqref="B49:C49">
    <cfRule type="cellIs" dxfId="581" priority="72" operator="equal">
      <formula>" "</formula>
    </cfRule>
  </conditionalFormatting>
  <conditionalFormatting sqref="B50:C54 B56:C56 B55">
    <cfRule type="cellIs" dxfId="580" priority="71" operator="equal">
      <formula>" "</formula>
    </cfRule>
  </conditionalFormatting>
  <conditionalFormatting sqref="B48">
    <cfRule type="cellIs" dxfId="579" priority="70" operator="equal">
      <formula>" "</formula>
    </cfRule>
  </conditionalFormatting>
  <conditionalFormatting sqref="C49:C54 C56">
    <cfRule type="cellIs" dxfId="578" priority="63" operator="equal">
      <formula>" "</formula>
    </cfRule>
    <cfRule type="cellIs" dxfId="577" priority="69" operator="equal">
      <formula>" "</formula>
    </cfRule>
  </conditionalFormatting>
  <conditionalFormatting sqref="C50">
    <cfRule type="cellIs" dxfId="576" priority="68" operator="equal">
      <formula>" "</formula>
    </cfRule>
  </conditionalFormatting>
  <conditionalFormatting sqref="C51">
    <cfRule type="cellIs" dxfId="575" priority="67" operator="equal">
      <formula>" "</formula>
    </cfRule>
  </conditionalFormatting>
  <conditionalFormatting sqref="C52">
    <cfRule type="cellIs" dxfId="574" priority="66" operator="equal">
      <formula>" "</formula>
    </cfRule>
  </conditionalFormatting>
  <conditionalFormatting sqref="C53">
    <cfRule type="cellIs" dxfId="573" priority="65" operator="equal">
      <formula>" "</formula>
    </cfRule>
  </conditionalFormatting>
  <conditionalFormatting sqref="C54">
    <cfRule type="cellIs" dxfId="572" priority="64" operator="equal">
      <formula>" "</formula>
    </cfRule>
  </conditionalFormatting>
  <conditionalFormatting sqref="B59:C59">
    <cfRule type="cellIs" dxfId="571" priority="62" operator="equal">
      <formula>" "</formula>
    </cfRule>
  </conditionalFormatting>
  <conditionalFormatting sqref="B60:C66">
    <cfRule type="cellIs" dxfId="570" priority="61" operator="equal">
      <formula>" "</formula>
    </cfRule>
  </conditionalFormatting>
  <conditionalFormatting sqref="B58">
    <cfRule type="cellIs" dxfId="569" priority="60" operator="equal">
      <formula>" "</formula>
    </cfRule>
  </conditionalFormatting>
  <conditionalFormatting sqref="C59:C66">
    <cfRule type="cellIs" dxfId="568" priority="53" operator="equal">
      <formula>" "</formula>
    </cfRule>
    <cfRule type="cellIs" dxfId="567" priority="59" operator="equal">
      <formula>" "</formula>
    </cfRule>
  </conditionalFormatting>
  <conditionalFormatting sqref="C60">
    <cfRule type="cellIs" dxfId="566" priority="58" operator="equal">
      <formula>" "</formula>
    </cfRule>
  </conditionalFormatting>
  <conditionalFormatting sqref="C61">
    <cfRule type="cellIs" dxfId="565" priority="57" operator="equal">
      <formula>" "</formula>
    </cfRule>
  </conditionalFormatting>
  <conditionalFormatting sqref="C62">
    <cfRule type="cellIs" dxfId="564" priority="56" operator="equal">
      <formula>" "</formula>
    </cfRule>
  </conditionalFormatting>
  <conditionalFormatting sqref="C63">
    <cfRule type="cellIs" dxfId="563" priority="55" operator="equal">
      <formula>" "</formula>
    </cfRule>
  </conditionalFormatting>
  <conditionalFormatting sqref="C64">
    <cfRule type="cellIs" dxfId="562" priority="54" operator="equal">
      <formula>" "</formula>
    </cfRule>
  </conditionalFormatting>
  <conditionalFormatting sqref="C65">
    <cfRule type="expression" dxfId="561" priority="52">
      <formula>$B$65="Smlouva o zpracování OÚ:"</formula>
    </cfRule>
  </conditionalFormatting>
  <conditionalFormatting sqref="B69:C69">
    <cfRule type="cellIs" dxfId="560" priority="51" operator="equal">
      <formula>" "</formula>
    </cfRule>
  </conditionalFormatting>
  <conditionalFormatting sqref="B70:C76">
    <cfRule type="cellIs" dxfId="559" priority="50" operator="equal">
      <formula>" "</formula>
    </cfRule>
  </conditionalFormatting>
  <conditionalFormatting sqref="B68">
    <cfRule type="cellIs" dxfId="558" priority="49" operator="equal">
      <formula>" "</formula>
    </cfRule>
  </conditionalFormatting>
  <conditionalFormatting sqref="C69:C76">
    <cfRule type="cellIs" dxfId="557" priority="42" operator="equal">
      <formula>" "</formula>
    </cfRule>
    <cfRule type="cellIs" dxfId="556" priority="48" operator="equal">
      <formula>" "</formula>
    </cfRule>
  </conditionalFormatting>
  <conditionalFormatting sqref="C70">
    <cfRule type="cellIs" dxfId="555" priority="47" operator="equal">
      <formula>" "</formula>
    </cfRule>
  </conditionalFormatting>
  <conditionalFormatting sqref="C71">
    <cfRule type="cellIs" dxfId="554" priority="46" operator="equal">
      <formula>" "</formula>
    </cfRule>
  </conditionalFormatting>
  <conditionalFormatting sqref="C72">
    <cfRule type="cellIs" dxfId="553" priority="45" operator="equal">
      <formula>" "</formula>
    </cfRule>
  </conditionalFormatting>
  <conditionalFormatting sqref="C73">
    <cfRule type="cellIs" dxfId="552" priority="44" operator="equal">
      <formula>" "</formula>
    </cfRule>
  </conditionalFormatting>
  <conditionalFormatting sqref="C74">
    <cfRule type="cellIs" dxfId="551" priority="43" operator="equal">
      <formula>" "</formula>
    </cfRule>
  </conditionalFormatting>
  <conditionalFormatting sqref="C75">
    <cfRule type="expression" dxfId="550" priority="41">
      <formula>$B$75="Smlouva o zpracování OÚ:"</formula>
    </cfRule>
  </conditionalFormatting>
  <conditionalFormatting sqref="B79:C79">
    <cfRule type="cellIs" dxfId="549" priority="40" operator="equal">
      <formula>" "</formula>
    </cfRule>
  </conditionalFormatting>
  <conditionalFormatting sqref="B80:C86">
    <cfRule type="cellIs" dxfId="548" priority="39" operator="equal">
      <formula>" "</formula>
    </cfRule>
  </conditionalFormatting>
  <conditionalFormatting sqref="B78">
    <cfRule type="cellIs" dxfId="547" priority="38" operator="equal">
      <formula>" "</formula>
    </cfRule>
  </conditionalFormatting>
  <conditionalFormatting sqref="C79:C86">
    <cfRule type="cellIs" dxfId="546" priority="31" operator="equal">
      <formula>" "</formula>
    </cfRule>
    <cfRule type="cellIs" dxfId="545" priority="37" operator="equal">
      <formula>" "</formula>
    </cfRule>
  </conditionalFormatting>
  <conditionalFormatting sqref="C80">
    <cfRule type="cellIs" dxfId="544" priority="36" operator="equal">
      <formula>" "</formula>
    </cfRule>
  </conditionalFormatting>
  <conditionalFormatting sqref="C81">
    <cfRule type="cellIs" dxfId="543" priority="35" operator="equal">
      <formula>" "</formula>
    </cfRule>
  </conditionalFormatting>
  <conditionalFormatting sqref="C82">
    <cfRule type="cellIs" dxfId="542" priority="34" operator="equal">
      <formula>" "</formula>
    </cfRule>
  </conditionalFormatting>
  <conditionalFormatting sqref="C83">
    <cfRule type="cellIs" dxfId="541" priority="33" operator="equal">
      <formula>" "</formula>
    </cfRule>
  </conditionalFormatting>
  <conditionalFormatting sqref="C84">
    <cfRule type="cellIs" dxfId="540" priority="32" operator="equal">
      <formula>" "</formula>
    </cfRule>
  </conditionalFormatting>
  <conditionalFormatting sqref="C85">
    <cfRule type="expression" dxfId="539" priority="30">
      <formula>$B$85="Smlouva o zpracování OÚ:"</formula>
    </cfRule>
  </conditionalFormatting>
  <conditionalFormatting sqref="C55">
    <cfRule type="cellIs" dxfId="538" priority="29" operator="equal">
      <formula>" "</formula>
    </cfRule>
  </conditionalFormatting>
  <conditionalFormatting sqref="C55">
    <cfRule type="cellIs" dxfId="537" priority="27" operator="equal">
      <formula>" "</formula>
    </cfRule>
    <cfRule type="cellIs" dxfId="536" priority="28" operator="equal">
      <formula>" "</formula>
    </cfRule>
  </conditionalFormatting>
  <conditionalFormatting sqref="C55">
    <cfRule type="expression" dxfId="535" priority="26">
      <formula>$B$55="Smlouva o zpracování OÚ:"</formula>
    </cfRule>
  </conditionalFormatting>
  <conditionalFormatting sqref="C39">
    <cfRule type="cellIs" dxfId="534" priority="25" operator="equal">
      <formula>" "</formula>
    </cfRule>
  </conditionalFormatting>
  <conditionalFormatting sqref="C40">
    <cfRule type="cellIs" dxfId="533" priority="24" operator="equal">
      <formula>" "</formula>
    </cfRule>
  </conditionalFormatting>
  <conditionalFormatting sqref="C39:C40">
    <cfRule type="cellIs" dxfId="532" priority="21" operator="equal">
      <formula>" "</formula>
    </cfRule>
    <cfRule type="cellIs" dxfId="531" priority="23" operator="equal">
      <formula>" "</formula>
    </cfRule>
  </conditionalFormatting>
  <conditionalFormatting sqref="C40">
    <cfRule type="cellIs" dxfId="530" priority="22" operator="equal">
      <formula>" "</formula>
    </cfRule>
  </conditionalFormatting>
  <conditionalFormatting sqref="C23">
    <cfRule type="cellIs" dxfId="529" priority="19" operator="equal">
      <formula>"NEVÍM"</formula>
    </cfRule>
    <cfRule type="cellIs" dxfId="528" priority="20" operator="equal">
      <formula>"ANO"</formula>
    </cfRule>
  </conditionalFormatting>
  <conditionalFormatting sqref="C21">
    <cfRule type="expression" dxfId="527" priority="18">
      <formula>$B$21="      - jejich druh:"</formula>
    </cfRule>
  </conditionalFormatting>
  <conditionalFormatting sqref="C22">
    <cfRule type="expression" dxfId="526" priority="17">
      <formula>$B$21="      - jejich druh:"</formula>
    </cfRule>
  </conditionalFormatting>
  <conditionalFormatting sqref="C20">
    <cfRule type="cellIs" dxfId="525" priority="16" operator="equal">
      <formula>"NEVÍM"</formula>
    </cfRule>
  </conditionalFormatting>
  <conditionalFormatting sqref="C33">
    <cfRule type="cellIs" dxfId="524" priority="14" operator="equal">
      <formula>"NEVÍM"</formula>
    </cfRule>
    <cfRule type="cellIs" dxfId="523" priority="15" operator="equal">
      <formula>"ANO"</formula>
    </cfRule>
  </conditionalFormatting>
  <conditionalFormatting sqref="C30">
    <cfRule type="cellIs" dxfId="522" priority="12" operator="equal">
      <formula>"NEVÍM"</formula>
    </cfRule>
    <cfRule type="cellIs" dxfId="521" priority="13" operator="equal">
      <formula>"ANO"</formula>
    </cfRule>
  </conditionalFormatting>
  <conditionalFormatting sqref="C32">
    <cfRule type="expression" dxfId="520" priority="2">
      <formula>$C$31="NE"</formula>
    </cfRule>
  </conditionalFormatting>
  <conditionalFormatting sqref="B32">
    <cfRule type="expression" dxfId="519" priority="1">
      <formula>$C$31="NE"</formula>
    </cfRule>
  </conditionalFormatting>
  <conditionalFormatting sqref="C26">
    <cfRule type="cellIs" dxfId="518" priority="10" operator="equal">
      <formula>#REF!</formula>
    </cfRule>
    <cfRule type="cellIs" dxfId="517" priority="11" operator="equal">
      <formula>#REF!</formula>
    </cfRule>
  </conditionalFormatting>
  <conditionalFormatting sqref="C16">
    <cfRule type="cellIs" dxfId="516" priority="6" operator="equal">
      <formula>#REF!</formula>
    </cfRule>
    <cfRule type="cellIs" dxfId="515" priority="7" operator="equal">
      <formula>#REF!</formula>
    </cfRule>
    <cfRule type="cellIs" dxfId="514" priority="8" operator="equal">
      <formula>#REF!</formula>
    </cfRule>
    <cfRule type="cellIs" dxfId="513" priority="9" operator="equal">
      <formula>#REF!</formula>
    </cfRule>
  </conditionalFormatting>
  <conditionalFormatting sqref="C31">
    <cfRule type="cellIs" dxfId="512" priority="5" operator="equal">
      <formula>#REF!</formula>
    </cfRule>
  </conditionalFormatting>
  <conditionalFormatting sqref="C32">
    <cfRule type="cellIs" dxfId="511" priority="3" operator="equal">
      <formula>#REF!</formula>
    </cfRule>
    <cfRule type="cellIs" dxfId="510" priority="4" operator="equal">
      <formula>#REF!</formula>
    </cfRule>
  </conditionalFormatting>
  <dataValidations count="6">
    <dataValidation type="whole" allowBlank="1" showInputMessage="1" showErrorMessage="1" sqref="C47:C48 C57:C58 C67:C68 C77:C78 C36:C38">
      <formula1>1</formula1>
      <formula2>5</formula2>
    </dataValidation>
    <dataValidation type="list" allowBlank="1" showInputMessage="1" showErrorMessage="1" sqref="C16">
      <formula1>#REF!</formula1>
    </dataValidation>
    <dataValidation type="list" allowBlank="1" showInputMessage="1" showErrorMessage="1" sqref="C26">
      <formula1>#REF!</formula1>
    </dataValidation>
    <dataValidation type="list" allowBlank="1" showInputMessage="1" showErrorMessage="1" sqref="C15">
      <formula1>#REF!</formula1>
    </dataValidation>
    <dataValidation type="list" allowBlank="1" showInputMessage="1" showErrorMessage="1" sqref="C45 C55 C65 C75 C85">
      <formula1>#REF!</formula1>
    </dataValidation>
    <dataValidation type="list" allowBlank="1" showInputMessage="1" showErrorMessage="1" sqref="C20 C23 C30:C35">
      <formula1>#REF!</formula1>
    </dataValidation>
  </dataValidations>
  <hyperlinks>
    <hyperlink ref="C7" r:id="rId1"/>
  </hyperlinks>
  <pageMargins left="0.70866141732283472" right="0.70866141732283472" top="0.78740157480314965" bottom="0.78740157480314965" header="0.31496062992125984" footer="0.31496062992125984"/>
  <pageSetup paperSize="9" scale="80"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D96"/>
  <sheetViews>
    <sheetView topLeftCell="A19" zoomScaleNormal="100" workbookViewId="0">
      <selection activeCell="C21" sqref="C21"/>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0</v>
      </c>
      <c r="C2" s="15" t="s">
        <v>93</v>
      </c>
      <c r="D2" s="3"/>
    </row>
    <row r="3" spans="1:4" x14ac:dyDescent="0.25">
      <c r="A3" s="2"/>
      <c r="B3" s="11" t="s">
        <v>6</v>
      </c>
      <c r="C3" s="6">
        <v>2</v>
      </c>
      <c r="D3" s="3"/>
    </row>
    <row r="4" spans="1:4" x14ac:dyDescent="0.25">
      <c r="A4" s="2"/>
      <c r="B4" s="11" t="s">
        <v>1</v>
      </c>
      <c r="C4" s="7" t="s">
        <v>36</v>
      </c>
      <c r="D4" s="3"/>
    </row>
    <row r="5" spans="1:4" x14ac:dyDescent="0.25">
      <c r="A5" s="2"/>
      <c r="B5" s="11" t="s">
        <v>2</v>
      </c>
      <c r="C5" s="7"/>
      <c r="D5" s="3"/>
    </row>
    <row r="6" spans="1:4" x14ac:dyDescent="0.25">
      <c r="A6" s="2"/>
      <c r="B6" s="11" t="s">
        <v>14</v>
      </c>
      <c r="C6" s="7" t="s">
        <v>37</v>
      </c>
      <c r="D6" s="3"/>
    </row>
    <row r="7" spans="1:4" x14ac:dyDescent="0.25">
      <c r="A7" s="2"/>
      <c r="B7" s="11" t="s">
        <v>15</v>
      </c>
      <c r="C7" s="18" t="s">
        <v>38</v>
      </c>
      <c r="D7" s="3"/>
    </row>
    <row r="8" spans="1:4" x14ac:dyDescent="0.25">
      <c r="A8" s="2"/>
      <c r="B8" s="11" t="s">
        <v>16</v>
      </c>
      <c r="C8" s="19" t="s">
        <v>39</v>
      </c>
      <c r="D8" s="3"/>
    </row>
    <row r="9" spans="1:4" x14ac:dyDescent="0.25">
      <c r="A9" s="2"/>
      <c r="B9" s="11" t="s">
        <v>22</v>
      </c>
      <c r="C9" s="7" t="s">
        <v>92</v>
      </c>
      <c r="D9" s="3"/>
    </row>
    <row r="10" spans="1:4" ht="45" x14ac:dyDescent="0.25">
      <c r="A10" s="2"/>
      <c r="B10" s="11" t="s">
        <v>23</v>
      </c>
      <c r="C10" s="7" t="s">
        <v>100</v>
      </c>
      <c r="D10" s="3"/>
    </row>
    <row r="11" spans="1:4" x14ac:dyDescent="0.25">
      <c r="B11" s="12"/>
      <c r="C11" s="5"/>
    </row>
    <row r="12" spans="1:4" x14ac:dyDescent="0.25">
      <c r="A12" s="2"/>
      <c r="B12" s="11" t="s">
        <v>9</v>
      </c>
      <c r="C12" s="16">
        <v>1500</v>
      </c>
      <c r="D12" s="3"/>
    </row>
    <row r="13" spans="1:4" x14ac:dyDescent="0.25">
      <c r="A13" s="2"/>
      <c r="B13" s="11" t="s">
        <v>13</v>
      </c>
      <c r="C13" s="7"/>
      <c r="D13" s="3"/>
    </row>
    <row r="14" spans="1:4" x14ac:dyDescent="0.25">
      <c r="A14" s="2"/>
      <c r="B14" s="11" t="s">
        <v>20</v>
      </c>
      <c r="C14" s="7" t="s">
        <v>21</v>
      </c>
      <c r="D14" s="3"/>
    </row>
    <row r="15" spans="1:4" x14ac:dyDescent="0.25">
      <c r="A15" s="2"/>
      <c r="B15" s="11" t="s">
        <v>17</v>
      </c>
      <c r="C15" s="7" t="s">
        <v>19</v>
      </c>
      <c r="D15" s="3"/>
    </row>
    <row r="16" spans="1:4" x14ac:dyDescent="0.25">
      <c r="A16" s="2"/>
      <c r="B16" s="11" t="s">
        <v>31</v>
      </c>
      <c r="C16" s="7" t="s">
        <v>5</v>
      </c>
      <c r="D16" s="3"/>
    </row>
    <row r="17" spans="1:4" ht="105" x14ac:dyDescent="0.25">
      <c r="A17" s="2"/>
      <c r="B17" s="11" t="s">
        <v>10</v>
      </c>
      <c r="C17" s="7" t="s">
        <v>105</v>
      </c>
      <c r="D17" s="3"/>
    </row>
    <row r="18" spans="1:4" x14ac:dyDescent="0.25">
      <c r="A18" s="2"/>
      <c r="B18" s="11" t="s">
        <v>25</v>
      </c>
      <c r="C18" s="7" t="s">
        <v>40</v>
      </c>
      <c r="D18" s="3"/>
    </row>
    <row r="19" spans="1:4" ht="165" x14ac:dyDescent="0.25">
      <c r="A19" s="2"/>
      <c r="B19" s="11"/>
      <c r="C19" s="7" t="s">
        <v>124</v>
      </c>
      <c r="D19" s="3"/>
    </row>
    <row r="20" spans="1:4" x14ac:dyDescent="0.25">
      <c r="A20" s="2"/>
      <c r="B20" s="11"/>
      <c r="C20" s="7" t="s">
        <v>94</v>
      </c>
      <c r="D20" s="3"/>
    </row>
    <row r="21" spans="1:4" ht="45" x14ac:dyDescent="0.25">
      <c r="A21" s="2"/>
      <c r="B21" s="11"/>
      <c r="C21" s="7" t="s">
        <v>64</v>
      </c>
      <c r="D21" s="3"/>
    </row>
    <row r="22" spans="1:4" ht="45" x14ac:dyDescent="0.25">
      <c r="A22" s="2"/>
      <c r="B22" s="11"/>
      <c r="C22" s="7" t="s">
        <v>104</v>
      </c>
      <c r="D22" s="3"/>
    </row>
    <row r="23" spans="1:4" x14ac:dyDescent="0.25">
      <c r="A23" s="2"/>
      <c r="B23" s="11" t="s">
        <v>11</v>
      </c>
      <c r="C23" s="7"/>
      <c r="D23" s="3"/>
    </row>
    <row r="24" spans="1:4" x14ac:dyDescent="0.25">
      <c r="A24" s="2"/>
      <c r="B24" s="11" t="str">
        <f>IF(C23="ANO","      - jejich druh:","")</f>
        <v/>
      </c>
      <c r="C24" s="5"/>
      <c r="D24" s="3"/>
    </row>
    <row r="25" spans="1:4" x14ac:dyDescent="0.25">
      <c r="A25" s="2"/>
      <c r="B25" s="11" t="str">
        <f>IF(C23="ANO","      - zákonnost zpracování:","")</f>
        <v/>
      </c>
      <c r="C25" s="5"/>
      <c r="D25" s="3"/>
    </row>
    <row r="26" spans="1:4" x14ac:dyDescent="0.25">
      <c r="A26" s="2"/>
      <c r="B26" s="11" t="s">
        <v>12</v>
      </c>
      <c r="C26" s="7"/>
      <c r="D26" s="3"/>
    </row>
    <row r="27" spans="1:4" ht="30" x14ac:dyDescent="0.25">
      <c r="A27" s="2"/>
      <c r="B27" s="17" t="s">
        <v>26</v>
      </c>
      <c r="C27" s="7" t="s">
        <v>106</v>
      </c>
      <c r="D27" s="3"/>
    </row>
    <row r="28" spans="1:4" ht="45" x14ac:dyDescent="0.25">
      <c r="A28" s="2"/>
      <c r="B28" s="17"/>
      <c r="C28" s="7" t="s">
        <v>122</v>
      </c>
      <c r="D28" s="3"/>
    </row>
    <row r="29" spans="1:4" ht="60" x14ac:dyDescent="0.25">
      <c r="A29" s="2"/>
      <c r="B29" s="17"/>
      <c r="C29" s="7" t="s">
        <v>107</v>
      </c>
      <c r="D29" s="3"/>
    </row>
    <row r="30" spans="1:4" ht="30" x14ac:dyDescent="0.25">
      <c r="A30" s="2"/>
      <c r="B30" s="17"/>
      <c r="C30" s="7" t="s">
        <v>108</v>
      </c>
      <c r="D30" s="3"/>
    </row>
    <row r="31" spans="1:4" ht="45" x14ac:dyDescent="0.25">
      <c r="A31" s="2"/>
      <c r="B31" s="17" t="s">
        <v>27</v>
      </c>
      <c r="C31" s="7" t="s">
        <v>123</v>
      </c>
      <c r="D31" s="3"/>
    </row>
    <row r="32" spans="1:4" x14ac:dyDescent="0.25">
      <c r="A32" s="2"/>
      <c r="B32" s="17" t="s">
        <v>30</v>
      </c>
      <c r="C32" s="7" t="s">
        <v>5</v>
      </c>
      <c r="D32" s="3"/>
    </row>
    <row r="33" spans="1:4" ht="30" x14ac:dyDescent="0.25">
      <c r="A33" s="2"/>
      <c r="B33" s="17" t="s">
        <v>32</v>
      </c>
      <c r="C33" s="7" t="s">
        <v>95</v>
      </c>
      <c r="D33" s="3"/>
    </row>
    <row r="34" spans="1:4" ht="30" x14ac:dyDescent="0.25">
      <c r="A34" s="2"/>
      <c r="B34" s="17"/>
      <c r="C34" s="7" t="s">
        <v>96</v>
      </c>
      <c r="D34" s="3"/>
    </row>
    <row r="35" spans="1:4" x14ac:dyDescent="0.25">
      <c r="A35" s="2"/>
      <c r="B35" s="17"/>
      <c r="C35" s="7" t="s">
        <v>97</v>
      </c>
      <c r="D35" s="3"/>
    </row>
    <row r="36" spans="1:4" x14ac:dyDescent="0.25">
      <c r="A36" s="2"/>
      <c r="B36" s="17"/>
      <c r="C36" s="7"/>
      <c r="D36" s="3"/>
    </row>
    <row r="37" spans="1:4" x14ac:dyDescent="0.25">
      <c r="A37" s="2"/>
      <c r="B37" s="11" t="s">
        <v>33</v>
      </c>
      <c r="C37" s="7" t="s">
        <v>41</v>
      </c>
      <c r="D37" s="3"/>
    </row>
    <row r="38" spans="1:4" ht="30" x14ac:dyDescent="0.25">
      <c r="A38" s="2"/>
      <c r="B38" s="11" t="s">
        <v>28</v>
      </c>
      <c r="C38" s="7" t="s">
        <v>101</v>
      </c>
      <c r="D38" s="3"/>
    </row>
    <row r="39" spans="1:4" ht="45" x14ac:dyDescent="0.25">
      <c r="A39" s="2"/>
      <c r="B39" s="11"/>
      <c r="C39" s="7" t="s">
        <v>99</v>
      </c>
      <c r="D39" s="3"/>
    </row>
    <row r="40" spans="1:4" x14ac:dyDescent="0.25">
      <c r="A40" s="2"/>
      <c r="B40" s="11" t="s">
        <v>29</v>
      </c>
      <c r="C40" s="7" t="s">
        <v>5</v>
      </c>
      <c r="D40" s="3"/>
    </row>
    <row r="41" spans="1:4" x14ac:dyDescent="0.25">
      <c r="A41" s="2"/>
      <c r="B41" s="11" t="s">
        <v>34</v>
      </c>
      <c r="C41" s="7"/>
      <c r="D41" s="3"/>
    </row>
    <row r="42" spans="1:4" x14ac:dyDescent="0.25">
      <c r="A42" s="2"/>
      <c r="B42" s="11" t="s">
        <v>35</v>
      </c>
      <c r="C42" s="7"/>
      <c r="D42" s="3"/>
    </row>
    <row r="43" spans="1:4" x14ac:dyDescent="0.25">
      <c r="A43" s="2"/>
      <c r="B43" s="11" t="s">
        <v>24</v>
      </c>
      <c r="C43" s="7"/>
      <c r="D43" s="3"/>
    </row>
    <row r="44" spans="1:4" ht="6.75" customHeight="1" x14ac:dyDescent="0.25">
      <c r="B44" s="12"/>
      <c r="C44" s="5"/>
    </row>
    <row r="45" spans="1:4" x14ac:dyDescent="0.25">
      <c r="A45" s="2"/>
      <c r="B45" s="11" t="s">
        <v>3</v>
      </c>
      <c r="C45" s="8" t="s">
        <v>4</v>
      </c>
      <c r="D45" s="3"/>
    </row>
    <row r="46" spans="1:4" x14ac:dyDescent="0.25">
      <c r="A46" s="2"/>
      <c r="B46" s="13" t="str">
        <f>IF(C45="ANO","Počet zpracovatelů:"," ")</f>
        <v>Počet zpracovatelů:</v>
      </c>
      <c r="C46" s="9">
        <v>2</v>
      </c>
      <c r="D46" s="3"/>
    </row>
    <row r="47" spans="1:4" ht="6.75" customHeight="1" x14ac:dyDescent="0.25">
      <c r="B47" s="12"/>
      <c r="C47" s="5">
        <v>3</v>
      </c>
    </row>
    <row r="48" spans="1:4" x14ac:dyDescent="0.25">
      <c r="B48" s="11" t="str">
        <f>IF(C46&gt;0,"ZPRACOVATEL 1"," ")</f>
        <v>ZPRACOVATEL 1</v>
      </c>
      <c r="C48" s="5"/>
    </row>
    <row r="49" spans="1:4" x14ac:dyDescent="0.25">
      <c r="A49" s="2"/>
      <c r="B49" s="11" t="str">
        <f>IF(C46&gt;0,"Firma (název) zpracovatele:"," ")</f>
        <v>Firma (název) zpracovatele:</v>
      </c>
      <c r="C49" s="7" t="s">
        <v>42</v>
      </c>
      <c r="D49" s="3"/>
    </row>
    <row r="50" spans="1:4" x14ac:dyDescent="0.25">
      <c r="A50" s="2"/>
      <c r="B50" s="11" t="str">
        <f>IF(C46&gt;0,"se sídlem:"," ")</f>
        <v>se sídlem:</v>
      </c>
      <c r="C50" s="7" t="s">
        <v>43</v>
      </c>
      <c r="D50" s="3"/>
    </row>
    <row r="51" spans="1:4" x14ac:dyDescent="0.25">
      <c r="A51" s="2"/>
      <c r="B51" s="11" t="str">
        <f>IF(C46&gt;0,"IČ:"," ")</f>
        <v>IČ:</v>
      </c>
      <c r="C51" s="7">
        <v>26226511</v>
      </c>
      <c r="D51" s="3"/>
    </row>
    <row r="52" spans="1:4" x14ac:dyDescent="0.25">
      <c r="A52" s="2"/>
      <c r="B52" s="11" t="str">
        <f>IF(C46&gt;0,"odpovědná osoba:"," ")</f>
        <v>odpovědná osoba:</v>
      </c>
      <c r="C52" s="7" t="str">
        <f t="shared" ref="C52:C54" si="0">IF(B52=" "," ","")</f>
        <v/>
      </c>
      <c r="D52" s="3"/>
    </row>
    <row r="53" spans="1:4" x14ac:dyDescent="0.25">
      <c r="A53" s="2"/>
      <c r="B53" s="11" t="str">
        <f>IF(C46&gt;0,"e-mail:"," ")</f>
        <v>e-mail:</v>
      </c>
      <c r="C53" s="7" t="str">
        <f t="shared" si="0"/>
        <v/>
      </c>
      <c r="D53" s="3"/>
    </row>
    <row r="54" spans="1:4" x14ac:dyDescent="0.25">
      <c r="A54" s="2"/>
      <c r="B54" s="11" t="str">
        <f>IF(C46&gt;0,"telefon:"," ")</f>
        <v>telefon:</v>
      </c>
      <c r="C54" s="7" t="str">
        <f t="shared" si="0"/>
        <v/>
      </c>
      <c r="D54" s="3"/>
    </row>
    <row r="55" spans="1:4" x14ac:dyDescent="0.25">
      <c r="A55" s="2"/>
      <c r="B55" s="11" t="str">
        <f>IF(C46&gt;0,"Smlouva o zpracování OÚ:"," ")</f>
        <v>Smlouva o zpracování OÚ:</v>
      </c>
      <c r="C55" s="7" t="s">
        <v>7</v>
      </c>
      <c r="D55" s="3"/>
    </row>
    <row r="56" spans="1:4" x14ac:dyDescent="0.25">
      <c r="A56" s="2"/>
      <c r="B56" s="11" t="e">
        <f>IF(AND(C46&gt;0,C55=#REF!),"Právní předpis:"," ")</f>
        <v>#REF!</v>
      </c>
      <c r="C56" s="7" t="e">
        <f>IF(B56=" "," ","")</f>
        <v>#REF!</v>
      </c>
      <c r="D56" s="3"/>
    </row>
    <row r="57" spans="1:4" ht="6.75" customHeight="1" x14ac:dyDescent="0.25">
      <c r="B57" s="12"/>
      <c r="C57" s="5">
        <v>3</v>
      </c>
    </row>
    <row r="58" spans="1:4" x14ac:dyDescent="0.25">
      <c r="B58" s="11" t="str">
        <f>IF(C46&gt;1,"ZPRACOVATEL 2"," ")</f>
        <v>ZPRACOVATEL 2</v>
      </c>
      <c r="C58" s="5"/>
    </row>
    <row r="59" spans="1:4" x14ac:dyDescent="0.25">
      <c r="A59" s="2"/>
      <c r="B59" s="11" t="str">
        <f>IF(C46&gt;1,"Firma (název) zpracovatele:"," ")</f>
        <v>Firma (název) zpracovatele:</v>
      </c>
      <c r="C59" s="7" t="s">
        <v>55</v>
      </c>
      <c r="D59" s="3"/>
    </row>
    <row r="60" spans="1:4" x14ac:dyDescent="0.25">
      <c r="A60" s="2"/>
      <c r="B60" s="11" t="str">
        <f>IF(C46&gt;1,"se sídlem:"," ")</f>
        <v>se sídlem:</v>
      </c>
      <c r="C60" s="7" t="s">
        <v>56</v>
      </c>
      <c r="D60" s="3"/>
    </row>
    <row r="61" spans="1:4" x14ac:dyDescent="0.25">
      <c r="A61" s="2"/>
      <c r="B61" s="11" t="str">
        <f>IF(C46&gt;1,"IČ:"," ")</f>
        <v>IČ:</v>
      </c>
      <c r="C61" s="7">
        <v>26128233</v>
      </c>
      <c r="D61" s="3"/>
    </row>
    <row r="62" spans="1:4" x14ac:dyDescent="0.25">
      <c r="A62" s="2"/>
      <c r="B62" s="11" t="str">
        <f>IF(C46&gt;1,"odpovědná osoba:"," ")</f>
        <v>odpovědná osoba:</v>
      </c>
      <c r="C62" s="7" t="s">
        <v>57</v>
      </c>
      <c r="D62" s="3"/>
    </row>
    <row r="63" spans="1:4" x14ac:dyDescent="0.25">
      <c r="A63" s="2"/>
      <c r="B63" s="11" t="str">
        <f>IF(C46&gt;1,"e-mail:"," ")</f>
        <v>e-mail:</v>
      </c>
      <c r="C63" s="18" t="s">
        <v>58</v>
      </c>
      <c r="D63" s="3"/>
    </row>
    <row r="64" spans="1:4" x14ac:dyDescent="0.25">
      <c r="A64" s="2"/>
      <c r="B64" s="11" t="str">
        <f>IF(C46&gt;1,"telefon:"," ")</f>
        <v>telefon:</v>
      </c>
      <c r="C64" s="7">
        <v>222508510</v>
      </c>
      <c r="D64" s="3"/>
    </row>
    <row r="65" spans="1:4" x14ac:dyDescent="0.25">
      <c r="A65" s="2"/>
      <c r="B65" s="11" t="str">
        <f>IF(C46&gt;1,"Smlouva o zpracování OÚ:"," ")</f>
        <v>Smlouva o zpracování OÚ:</v>
      </c>
      <c r="C65" s="7" t="s">
        <v>7</v>
      </c>
      <c r="D65" s="3"/>
    </row>
    <row r="66" spans="1:4" x14ac:dyDescent="0.25">
      <c r="A66" s="2"/>
      <c r="B66" s="11" t="e">
        <f>IF(AND(C46&gt;1,C65=#REF!),"Právní předpis:"," ")</f>
        <v>#REF!</v>
      </c>
      <c r="C66" s="7" t="e">
        <f>IF(B66=" "," ","")</f>
        <v>#REF!</v>
      </c>
      <c r="D66" s="3"/>
    </row>
    <row r="67" spans="1:4" ht="6.75" customHeight="1" x14ac:dyDescent="0.25">
      <c r="B67" s="12"/>
      <c r="C67" s="5">
        <v>3</v>
      </c>
    </row>
    <row r="68" spans="1:4" x14ac:dyDescent="0.25">
      <c r="B68" s="11" t="str">
        <f>IF(C46&gt;2,"ZPRACOVATEL 3"," ")</f>
        <v xml:space="preserve"> </v>
      </c>
      <c r="C68" s="5"/>
    </row>
    <row r="69" spans="1:4" x14ac:dyDescent="0.25">
      <c r="A69" s="2"/>
      <c r="B69" s="11" t="str">
        <f>IF(C46&gt;2,"Firma (název) zpracovatele:"," ")</f>
        <v xml:space="preserve"> </v>
      </c>
      <c r="C69" s="7" t="str">
        <f t="shared" ref="C69:C74" si="1">IF(B69=" "," ","")</f>
        <v xml:space="preserve"> </v>
      </c>
      <c r="D69" s="3"/>
    </row>
    <row r="70" spans="1:4" x14ac:dyDescent="0.25">
      <c r="A70" s="2"/>
      <c r="B70" s="11" t="str">
        <f>IF(C46&gt;2,"se sídlem:"," ")</f>
        <v xml:space="preserve"> </v>
      </c>
      <c r="C70" s="7" t="str">
        <f t="shared" si="1"/>
        <v xml:space="preserve"> </v>
      </c>
      <c r="D70" s="3"/>
    </row>
    <row r="71" spans="1:4" x14ac:dyDescent="0.25">
      <c r="A71" s="2"/>
      <c r="B71" s="11" t="str">
        <f>IF(C46&gt;2,"IČ:"," ")</f>
        <v xml:space="preserve"> </v>
      </c>
      <c r="C71" s="7" t="str">
        <f t="shared" si="1"/>
        <v xml:space="preserve"> </v>
      </c>
      <c r="D71" s="3"/>
    </row>
    <row r="72" spans="1:4" x14ac:dyDescent="0.25">
      <c r="A72" s="2"/>
      <c r="B72" s="11" t="str">
        <f>IF(C46&gt;2,"odpovědná osoba:"," ")</f>
        <v xml:space="preserve"> </v>
      </c>
      <c r="C72" s="7" t="str">
        <f t="shared" si="1"/>
        <v xml:space="preserve"> </v>
      </c>
      <c r="D72" s="3"/>
    </row>
    <row r="73" spans="1:4" x14ac:dyDescent="0.25">
      <c r="A73" s="2"/>
      <c r="B73" s="11" t="str">
        <f>IF(C46&gt;2,"e-mail:"," ")</f>
        <v xml:space="preserve"> </v>
      </c>
      <c r="C73" s="7" t="str">
        <f t="shared" si="1"/>
        <v xml:space="preserve"> </v>
      </c>
      <c r="D73" s="3"/>
    </row>
    <row r="74" spans="1:4" x14ac:dyDescent="0.25">
      <c r="A74" s="2"/>
      <c r="B74" s="11" t="str">
        <f>IF(C46&gt;2,"telefon:"," ")</f>
        <v xml:space="preserve"> </v>
      </c>
      <c r="C74" s="7" t="str">
        <f t="shared" si="1"/>
        <v xml:space="preserve"> </v>
      </c>
      <c r="D74" s="3"/>
    </row>
    <row r="75" spans="1:4" x14ac:dyDescent="0.25">
      <c r="A75" s="2"/>
      <c r="B75" s="11" t="str">
        <f>IF(C46&gt;2,"Smlouva o zpracování OÚ:"," ")</f>
        <v xml:space="preserve"> </v>
      </c>
      <c r="C75" s="7" t="s">
        <v>8</v>
      </c>
      <c r="D75" s="3"/>
    </row>
    <row r="76" spans="1:4" x14ac:dyDescent="0.25">
      <c r="A76" s="2"/>
      <c r="B76" s="11" t="e">
        <f>IF(AND(C46&gt;2,C75=#REF!),"Právní předpis:"," ")</f>
        <v>#REF!</v>
      </c>
      <c r="C76" s="7" t="e">
        <f>IF(B76=" "," ","")</f>
        <v>#REF!</v>
      </c>
      <c r="D76" s="3"/>
    </row>
    <row r="77" spans="1:4" ht="6.75" customHeight="1" x14ac:dyDescent="0.25">
      <c r="B77" s="12"/>
      <c r="C77" s="5">
        <v>3</v>
      </c>
    </row>
    <row r="78" spans="1:4" x14ac:dyDescent="0.25">
      <c r="B78" s="11" t="str">
        <f>IF(C46&gt;3,"ZPRACOVATEL 4"," ")</f>
        <v xml:space="preserve"> </v>
      </c>
      <c r="C78" s="5"/>
    </row>
    <row r="79" spans="1:4" x14ac:dyDescent="0.25">
      <c r="A79" s="2"/>
      <c r="B79" s="11" t="str">
        <f>IF(C46&gt;3,"Firma (název) zpracovatele:"," ")</f>
        <v xml:space="preserve"> </v>
      </c>
      <c r="C79" s="7" t="str">
        <f t="shared" ref="C79:C84" si="2">IF(B79=" "," ","")</f>
        <v xml:space="preserve"> </v>
      </c>
      <c r="D79" s="3"/>
    </row>
    <row r="80" spans="1:4" x14ac:dyDescent="0.25">
      <c r="A80" s="2"/>
      <c r="B80" s="11" t="str">
        <f>IF(C46&gt;3,"se sídlem:"," ")</f>
        <v xml:space="preserve"> </v>
      </c>
      <c r="C80" s="7" t="str">
        <f t="shared" si="2"/>
        <v xml:space="preserve"> </v>
      </c>
      <c r="D80" s="3"/>
    </row>
    <row r="81" spans="1:4" x14ac:dyDescent="0.25">
      <c r="A81" s="2"/>
      <c r="B81" s="11" t="str">
        <f>IF(C46&gt;3,"IČ:"," ")</f>
        <v xml:space="preserve"> </v>
      </c>
      <c r="C81" s="7" t="str">
        <f t="shared" si="2"/>
        <v xml:space="preserve"> </v>
      </c>
      <c r="D81" s="3"/>
    </row>
    <row r="82" spans="1:4" x14ac:dyDescent="0.25">
      <c r="A82" s="2"/>
      <c r="B82" s="11" t="str">
        <f>IF(C46&gt;3,"odpovědná osoba:"," ")</f>
        <v xml:space="preserve"> </v>
      </c>
      <c r="C82" s="7" t="str">
        <f t="shared" si="2"/>
        <v xml:space="preserve"> </v>
      </c>
      <c r="D82" s="3"/>
    </row>
    <row r="83" spans="1:4" x14ac:dyDescent="0.25">
      <c r="A83" s="2"/>
      <c r="B83" s="11" t="str">
        <f>IF(C46&gt;3,"e-mail:"," ")</f>
        <v xml:space="preserve"> </v>
      </c>
      <c r="C83" s="7" t="str">
        <f t="shared" si="2"/>
        <v xml:space="preserve"> </v>
      </c>
      <c r="D83" s="3"/>
    </row>
    <row r="84" spans="1:4" x14ac:dyDescent="0.25">
      <c r="A84" s="2"/>
      <c r="B84" s="11" t="str">
        <f>IF(C46&gt;3,"telefon:"," ")</f>
        <v xml:space="preserve"> </v>
      </c>
      <c r="C84" s="7" t="str">
        <f t="shared" si="2"/>
        <v xml:space="preserve"> </v>
      </c>
      <c r="D84" s="3"/>
    </row>
    <row r="85" spans="1:4" x14ac:dyDescent="0.25">
      <c r="A85" s="2"/>
      <c r="B85" s="11" t="str">
        <f>IF(C46&gt;3,"Smlouva o zpracování OÚ:"," ")</f>
        <v xml:space="preserve"> </v>
      </c>
      <c r="C85" s="7" t="s">
        <v>8</v>
      </c>
      <c r="D85" s="3"/>
    </row>
    <row r="86" spans="1:4" x14ac:dyDescent="0.25">
      <c r="A86" s="2"/>
      <c r="B86" s="11" t="e">
        <f>IF(AND(C46&gt;3,C85=#REF!),"Právní předpis:"," ")</f>
        <v>#REF!</v>
      </c>
      <c r="C86" s="7" t="e">
        <f>IF(B86=" "," ","")</f>
        <v>#REF!</v>
      </c>
      <c r="D86" s="3"/>
    </row>
    <row r="87" spans="1:4" ht="6.75" customHeight="1" x14ac:dyDescent="0.25">
      <c r="B87" s="12"/>
      <c r="C87" s="5">
        <v>3</v>
      </c>
    </row>
    <row r="88" spans="1:4" x14ac:dyDescent="0.25">
      <c r="B88" s="11" t="str">
        <f>IF(C46&gt;4,"ZPRACOVATEL 5"," ")</f>
        <v xml:space="preserve"> </v>
      </c>
      <c r="C88" s="5"/>
    </row>
    <row r="89" spans="1:4" x14ac:dyDescent="0.25">
      <c r="A89" s="2"/>
      <c r="B89" s="11" t="str">
        <f>IF(C46&gt;4,"Firma (název) zpracovatele:"," ")</f>
        <v xml:space="preserve"> </v>
      </c>
      <c r="C89" s="7" t="str">
        <f t="shared" ref="C89:C94" si="3">IF(B89=" "," ","")</f>
        <v xml:space="preserve"> </v>
      </c>
      <c r="D89" s="3"/>
    </row>
    <row r="90" spans="1:4" x14ac:dyDescent="0.25">
      <c r="A90" s="2"/>
      <c r="B90" s="11" t="str">
        <f>IF(C46&gt;4,"se sídlem:"," ")</f>
        <v xml:space="preserve"> </v>
      </c>
      <c r="C90" s="7" t="str">
        <f t="shared" si="3"/>
        <v xml:space="preserve"> </v>
      </c>
      <c r="D90" s="3"/>
    </row>
    <row r="91" spans="1:4" x14ac:dyDescent="0.25">
      <c r="A91" s="2"/>
      <c r="B91" s="11" t="str">
        <f>IF(C46&gt;4,"IČ:"," ")</f>
        <v xml:space="preserve"> </v>
      </c>
      <c r="C91" s="7" t="str">
        <f t="shared" si="3"/>
        <v xml:space="preserve"> </v>
      </c>
      <c r="D91" s="3"/>
    </row>
    <row r="92" spans="1:4" x14ac:dyDescent="0.25">
      <c r="A92" s="2"/>
      <c r="B92" s="11" t="str">
        <f>IF(C46&gt;4,"odpovědná osoba:"," ")</f>
        <v xml:space="preserve"> </v>
      </c>
      <c r="C92" s="7" t="str">
        <f t="shared" si="3"/>
        <v xml:space="preserve"> </v>
      </c>
      <c r="D92" s="3"/>
    </row>
    <row r="93" spans="1:4" x14ac:dyDescent="0.25">
      <c r="A93" s="2"/>
      <c r="B93" s="11" t="str">
        <f>IF(C46&gt;4,"e-mail:"," ")</f>
        <v xml:space="preserve"> </v>
      </c>
      <c r="C93" s="7" t="str">
        <f t="shared" si="3"/>
        <v xml:space="preserve"> </v>
      </c>
      <c r="D93" s="3"/>
    </row>
    <row r="94" spans="1:4" x14ac:dyDescent="0.25">
      <c r="A94" s="2"/>
      <c r="B94" s="11" t="str">
        <f>IF(C46&gt;4,"telefon:"," ")</f>
        <v xml:space="preserve"> </v>
      </c>
      <c r="C94" s="7" t="str">
        <f t="shared" si="3"/>
        <v xml:space="preserve"> </v>
      </c>
      <c r="D94" s="3"/>
    </row>
    <row r="95" spans="1:4" x14ac:dyDescent="0.25">
      <c r="A95" s="2"/>
      <c r="B95" s="11" t="str">
        <f>IF(C46&gt;4,"Smlouva o zpracování OÚ:"," ")</f>
        <v xml:space="preserve"> </v>
      </c>
      <c r="C95" s="7" t="s">
        <v>8</v>
      </c>
      <c r="D95" s="3"/>
    </row>
    <row r="96" spans="1:4" x14ac:dyDescent="0.25">
      <c r="A96" s="2"/>
      <c r="B96" s="11" t="e">
        <f>IF(AND(C46&gt;4,C95=#REF!),"Právní předpis:"," ")</f>
        <v>#REF!</v>
      </c>
      <c r="C96" s="7" t="e">
        <f>IF(B96=" "," ","")</f>
        <v>#REF!</v>
      </c>
      <c r="D96" s="3"/>
    </row>
  </sheetData>
  <conditionalFormatting sqref="B49">
    <cfRule type="cellIs" dxfId="509" priority="127" operator="equal">
      <formula>" "</formula>
    </cfRule>
  </conditionalFormatting>
  <conditionalFormatting sqref="B51:C56 B50">
    <cfRule type="cellIs" dxfId="508" priority="122" operator="equal">
      <formula>" "</formula>
    </cfRule>
  </conditionalFormatting>
  <conditionalFormatting sqref="B46">
    <cfRule type="cellIs" dxfId="507" priority="120" operator="equal">
      <formula>" "</formula>
    </cfRule>
  </conditionalFormatting>
  <conditionalFormatting sqref="B48">
    <cfRule type="cellIs" dxfId="506" priority="119" operator="equal">
      <formula>" "</formula>
    </cfRule>
  </conditionalFormatting>
  <conditionalFormatting sqref="C51:C56">
    <cfRule type="cellIs" dxfId="505" priority="111" operator="equal">
      <formula>" "</formula>
    </cfRule>
    <cfRule type="cellIs" dxfId="504" priority="117" operator="equal">
      <formula>" "</formula>
    </cfRule>
  </conditionalFormatting>
  <conditionalFormatting sqref="C51">
    <cfRule type="cellIs" dxfId="503" priority="115" operator="equal">
      <formula>" "</formula>
    </cfRule>
  </conditionalFormatting>
  <conditionalFormatting sqref="C52">
    <cfRule type="cellIs" dxfId="502" priority="114" operator="equal">
      <formula>" "</formula>
    </cfRule>
  </conditionalFormatting>
  <conditionalFormatting sqref="C53">
    <cfRule type="cellIs" dxfId="501" priority="113" operator="equal">
      <formula>" "</formula>
    </cfRule>
  </conditionalFormatting>
  <conditionalFormatting sqref="C54">
    <cfRule type="cellIs" dxfId="500" priority="112" operator="equal">
      <formula>" "</formula>
    </cfRule>
  </conditionalFormatting>
  <conditionalFormatting sqref="C46">
    <cfRule type="expression" dxfId="499" priority="107">
      <formula>$B$46="Počet zpracovatelů:"</formula>
    </cfRule>
  </conditionalFormatting>
  <conditionalFormatting sqref="C55">
    <cfRule type="expression" dxfId="498" priority="106">
      <formula>$B$55="Smlouva o zpracování OÚ:"</formula>
    </cfRule>
  </conditionalFormatting>
  <conditionalFormatting sqref="B59">
    <cfRule type="cellIs" dxfId="497" priority="105" operator="equal">
      <formula>" "</formula>
    </cfRule>
  </conditionalFormatting>
  <conditionalFormatting sqref="B66:C66 B60:B65">
    <cfRule type="cellIs" dxfId="496" priority="104" operator="equal">
      <formula>" "</formula>
    </cfRule>
  </conditionalFormatting>
  <conditionalFormatting sqref="B58">
    <cfRule type="cellIs" dxfId="495" priority="103" operator="equal">
      <formula>" "</formula>
    </cfRule>
  </conditionalFormatting>
  <conditionalFormatting sqref="C66">
    <cfRule type="cellIs" dxfId="494" priority="96" operator="equal">
      <formula>" "</formula>
    </cfRule>
    <cfRule type="cellIs" dxfId="493" priority="102" operator="equal">
      <formula>" "</formula>
    </cfRule>
  </conditionalFormatting>
  <conditionalFormatting sqref="C72">
    <cfRule type="cellIs" dxfId="492" priority="88" operator="equal">
      <formula>" "</formula>
    </cfRule>
  </conditionalFormatting>
  <conditionalFormatting sqref="C73">
    <cfRule type="cellIs" dxfId="491" priority="87" operator="equal">
      <formula>" "</formula>
    </cfRule>
  </conditionalFormatting>
  <conditionalFormatting sqref="C74">
    <cfRule type="cellIs" dxfId="490" priority="86" operator="equal">
      <formula>" "</formula>
    </cfRule>
  </conditionalFormatting>
  <conditionalFormatting sqref="B69:C69">
    <cfRule type="cellIs" dxfId="489" priority="94" operator="equal">
      <formula>" "</formula>
    </cfRule>
  </conditionalFormatting>
  <conditionalFormatting sqref="B70:C76">
    <cfRule type="cellIs" dxfId="488" priority="93" operator="equal">
      <formula>" "</formula>
    </cfRule>
  </conditionalFormatting>
  <conditionalFormatting sqref="B68">
    <cfRule type="cellIs" dxfId="487" priority="92" operator="equal">
      <formula>" "</formula>
    </cfRule>
  </conditionalFormatting>
  <conditionalFormatting sqref="C69:C76">
    <cfRule type="cellIs" dxfId="486" priority="85" operator="equal">
      <formula>" "</formula>
    </cfRule>
    <cfRule type="cellIs" dxfId="485" priority="91" operator="equal">
      <formula>" "</formula>
    </cfRule>
  </conditionalFormatting>
  <conditionalFormatting sqref="C70">
    <cfRule type="cellIs" dxfId="484" priority="90" operator="equal">
      <formula>" "</formula>
    </cfRule>
  </conditionalFormatting>
  <conditionalFormatting sqref="C71">
    <cfRule type="cellIs" dxfId="483" priority="89" operator="equal">
      <formula>" "</formula>
    </cfRule>
  </conditionalFormatting>
  <conditionalFormatting sqref="C75">
    <cfRule type="expression" dxfId="482" priority="84">
      <formula>$B$75="Smlouva o zpracování OÚ:"</formula>
    </cfRule>
  </conditionalFormatting>
  <conditionalFormatting sqref="B79:C79">
    <cfRule type="cellIs" dxfId="481" priority="83" operator="equal">
      <formula>" "</formula>
    </cfRule>
  </conditionalFormatting>
  <conditionalFormatting sqref="B80:C86">
    <cfRule type="cellIs" dxfId="480" priority="82" operator="equal">
      <formula>" "</formula>
    </cfRule>
  </conditionalFormatting>
  <conditionalFormatting sqref="B78">
    <cfRule type="cellIs" dxfId="479" priority="81" operator="equal">
      <formula>" "</formula>
    </cfRule>
  </conditionalFormatting>
  <conditionalFormatting sqref="C79:C86">
    <cfRule type="cellIs" dxfId="478" priority="74" operator="equal">
      <formula>" "</formula>
    </cfRule>
    <cfRule type="cellIs" dxfId="477" priority="80" operator="equal">
      <formula>" "</formula>
    </cfRule>
  </conditionalFormatting>
  <conditionalFormatting sqref="C80">
    <cfRule type="cellIs" dxfId="476" priority="79" operator="equal">
      <formula>" "</formula>
    </cfRule>
  </conditionalFormatting>
  <conditionalFormatting sqref="C81">
    <cfRule type="cellIs" dxfId="475" priority="78" operator="equal">
      <formula>" "</formula>
    </cfRule>
  </conditionalFormatting>
  <conditionalFormatting sqref="C82">
    <cfRule type="cellIs" dxfId="474" priority="77" operator="equal">
      <formula>" "</formula>
    </cfRule>
  </conditionalFormatting>
  <conditionalFormatting sqref="C83">
    <cfRule type="cellIs" dxfId="473" priority="76" operator="equal">
      <formula>" "</formula>
    </cfRule>
  </conditionalFormatting>
  <conditionalFormatting sqref="C84">
    <cfRule type="cellIs" dxfId="472" priority="75" operator="equal">
      <formula>" "</formula>
    </cfRule>
  </conditionalFormatting>
  <conditionalFormatting sqref="C85">
    <cfRule type="expression" dxfId="471" priority="73">
      <formula>$B$85="Smlouva o zpracování OÚ:"</formula>
    </cfRule>
  </conditionalFormatting>
  <conditionalFormatting sqref="B89:C89">
    <cfRule type="cellIs" dxfId="470" priority="72" operator="equal">
      <formula>" "</formula>
    </cfRule>
  </conditionalFormatting>
  <conditionalFormatting sqref="B90:C96">
    <cfRule type="cellIs" dxfId="469" priority="71" operator="equal">
      <formula>" "</formula>
    </cfRule>
  </conditionalFormatting>
  <conditionalFormatting sqref="B88">
    <cfRule type="cellIs" dxfId="468" priority="70" operator="equal">
      <formula>" "</formula>
    </cfRule>
  </conditionalFormatting>
  <conditionalFormatting sqref="C89:C96">
    <cfRule type="cellIs" dxfId="467" priority="63" operator="equal">
      <formula>" "</formula>
    </cfRule>
    <cfRule type="cellIs" dxfId="466" priority="69" operator="equal">
      <formula>" "</formula>
    </cfRule>
  </conditionalFormatting>
  <conditionalFormatting sqref="C90">
    <cfRule type="cellIs" dxfId="465" priority="68" operator="equal">
      <formula>" "</formula>
    </cfRule>
  </conditionalFormatting>
  <conditionalFormatting sqref="C91">
    <cfRule type="cellIs" dxfId="464" priority="67" operator="equal">
      <formula>" "</formula>
    </cfRule>
  </conditionalFormatting>
  <conditionalFormatting sqref="C92">
    <cfRule type="cellIs" dxfId="463" priority="66" operator="equal">
      <formula>" "</formula>
    </cfRule>
  </conditionalFormatting>
  <conditionalFormatting sqref="C93">
    <cfRule type="cellIs" dxfId="462" priority="65" operator="equal">
      <formula>" "</formula>
    </cfRule>
  </conditionalFormatting>
  <conditionalFormatting sqref="C94">
    <cfRule type="cellIs" dxfId="461" priority="64" operator="equal">
      <formula>" "</formula>
    </cfRule>
  </conditionalFormatting>
  <conditionalFormatting sqref="C95">
    <cfRule type="expression" dxfId="460" priority="62">
      <formula>$B$95="Smlouva o zpracování OÚ:"</formula>
    </cfRule>
  </conditionalFormatting>
  <conditionalFormatting sqref="C49">
    <cfRule type="cellIs" dxfId="459" priority="57" operator="equal">
      <formula>" "</formula>
    </cfRule>
  </conditionalFormatting>
  <conditionalFormatting sqref="C50">
    <cfRule type="cellIs" dxfId="458" priority="56" operator="equal">
      <formula>" "</formula>
    </cfRule>
  </conditionalFormatting>
  <conditionalFormatting sqref="C49:C50">
    <cfRule type="cellIs" dxfId="457" priority="53" operator="equal">
      <formula>" "</formula>
    </cfRule>
    <cfRule type="cellIs" dxfId="456" priority="55" operator="equal">
      <formula>" "</formula>
    </cfRule>
  </conditionalFormatting>
  <conditionalFormatting sqref="C50">
    <cfRule type="cellIs" dxfId="455" priority="54" operator="equal">
      <formula>" "</formula>
    </cfRule>
  </conditionalFormatting>
  <conditionalFormatting sqref="C26">
    <cfRule type="cellIs" dxfId="454" priority="51" operator="equal">
      <formula>"NEVÍM"</formula>
    </cfRule>
    <cfRule type="cellIs" dxfId="453" priority="52" operator="equal">
      <formula>"ANO"</formula>
    </cfRule>
  </conditionalFormatting>
  <conditionalFormatting sqref="C24">
    <cfRule type="expression" dxfId="452" priority="47">
      <formula>$B$24="      - jejich druh:"</formula>
    </cfRule>
  </conditionalFormatting>
  <conditionalFormatting sqref="C25">
    <cfRule type="expression" dxfId="451" priority="46">
      <formula>$B$24="      - jejich druh:"</formula>
    </cfRule>
  </conditionalFormatting>
  <conditionalFormatting sqref="C23">
    <cfRule type="cellIs" dxfId="450" priority="45" operator="equal">
      <formula>"NEVÍM"</formula>
    </cfRule>
  </conditionalFormatting>
  <conditionalFormatting sqref="C43">
    <cfRule type="cellIs" dxfId="449" priority="42" operator="equal">
      <formula>"NEVÍM"</formula>
    </cfRule>
    <cfRule type="cellIs" dxfId="448" priority="43" operator="equal">
      <formula>"ANO"</formula>
    </cfRule>
  </conditionalFormatting>
  <conditionalFormatting sqref="C40">
    <cfRule type="cellIs" dxfId="447" priority="39" operator="equal">
      <formula>"NEVÍM"</formula>
    </cfRule>
    <cfRule type="cellIs" dxfId="446" priority="40" operator="equal">
      <formula>"ANO"</formula>
    </cfRule>
  </conditionalFormatting>
  <conditionalFormatting sqref="C42">
    <cfRule type="expression" dxfId="445" priority="15">
      <formula>$C$41="NE"</formula>
    </cfRule>
  </conditionalFormatting>
  <conditionalFormatting sqref="B42">
    <cfRule type="expression" dxfId="444" priority="14">
      <formula>$C$41="NE"</formula>
    </cfRule>
  </conditionalFormatting>
  <conditionalFormatting sqref="C61:C65">
    <cfRule type="cellIs" dxfId="443" priority="13" operator="equal">
      <formula>" "</formula>
    </cfRule>
  </conditionalFormatting>
  <conditionalFormatting sqref="C61:C65">
    <cfRule type="cellIs" dxfId="442" priority="7" operator="equal">
      <formula>" "</formula>
    </cfRule>
    <cfRule type="cellIs" dxfId="441" priority="12" operator="equal">
      <formula>" "</formula>
    </cfRule>
  </conditionalFormatting>
  <conditionalFormatting sqref="C61">
    <cfRule type="cellIs" dxfId="440" priority="11" operator="equal">
      <formula>" "</formula>
    </cfRule>
  </conditionalFormatting>
  <conditionalFormatting sqref="C62">
    <cfRule type="cellIs" dxfId="439" priority="10" operator="equal">
      <formula>" "</formula>
    </cfRule>
  </conditionalFormatting>
  <conditionalFormatting sqref="C63">
    <cfRule type="cellIs" dxfId="438" priority="9" operator="equal">
      <formula>" "</formula>
    </cfRule>
  </conditionalFormatting>
  <conditionalFormatting sqref="C64">
    <cfRule type="cellIs" dxfId="437" priority="8" operator="equal">
      <formula>" "</formula>
    </cfRule>
  </conditionalFormatting>
  <conditionalFormatting sqref="C65">
    <cfRule type="expression" dxfId="436" priority="6">
      <formula>$B$49="Smlouva o zpracování OÚ:"</formula>
    </cfRule>
  </conditionalFormatting>
  <conditionalFormatting sqref="C59">
    <cfRule type="cellIs" dxfId="435" priority="5" operator="equal">
      <formula>" "</formula>
    </cfRule>
  </conditionalFormatting>
  <conditionalFormatting sqref="C60">
    <cfRule type="cellIs" dxfId="434" priority="4" operator="equal">
      <formula>" "</formula>
    </cfRule>
  </conditionalFormatting>
  <conditionalFormatting sqref="C59:C60">
    <cfRule type="cellIs" dxfId="433" priority="1" operator="equal">
      <formula>" "</formula>
    </cfRule>
    <cfRule type="cellIs" dxfId="432" priority="3" operator="equal">
      <formula>" "</formula>
    </cfRule>
  </conditionalFormatting>
  <conditionalFormatting sqref="C60">
    <cfRule type="cellIs" dxfId="431" priority="2" operator="equal">
      <formula>" "</formula>
    </cfRule>
  </conditionalFormatting>
  <conditionalFormatting sqref="C32">
    <cfRule type="cellIs" dxfId="430" priority="35" operator="equal">
      <formula>#REF!</formula>
    </cfRule>
    <cfRule type="cellIs" dxfId="429" priority="36" operator="equal">
      <formula>#REF!</formula>
    </cfRule>
  </conditionalFormatting>
  <conditionalFormatting sqref="C16">
    <cfRule type="cellIs" dxfId="428" priority="25" operator="equal">
      <formula>#REF!</formula>
    </cfRule>
    <cfRule type="cellIs" dxfId="427" priority="26" operator="equal">
      <formula>#REF!</formula>
    </cfRule>
    <cfRule type="cellIs" dxfId="426" priority="27" operator="equal">
      <formula>#REF!</formula>
    </cfRule>
    <cfRule type="cellIs" dxfId="425" priority="28" operator="equal">
      <formula>#REF!</formula>
    </cfRule>
  </conditionalFormatting>
  <conditionalFormatting sqref="C41">
    <cfRule type="cellIs" dxfId="424" priority="18" operator="equal">
      <formula>#REF!</formula>
    </cfRule>
  </conditionalFormatting>
  <conditionalFormatting sqref="C42">
    <cfRule type="cellIs" dxfId="423" priority="16" operator="equal">
      <formula>#REF!</formula>
    </cfRule>
    <cfRule type="cellIs" dxfId="422" priority="17" operator="equal">
      <formula>#REF!</formula>
    </cfRule>
  </conditionalFormatting>
  <dataValidations count="6">
    <dataValidation type="whole" allowBlank="1" showInputMessage="1" showErrorMessage="1" sqref="C57:C58 C67:C68 C77:C78 C87:C88 C46:C48">
      <formula1>1</formula1>
      <formula2>5</formula2>
    </dataValidation>
    <dataValidation type="list" allowBlank="1" showInputMessage="1" showErrorMessage="1" sqref="C23 C26 C40:C45">
      <formula1>#REF!</formula1>
    </dataValidation>
    <dataValidation type="list" allowBlank="1" showInputMessage="1" showErrorMessage="1" sqref="C55 C95 C75 C85 C65">
      <formula1>#REF!</formula1>
    </dataValidation>
    <dataValidation type="list" allowBlank="1" showInputMessage="1" showErrorMessage="1" sqref="C15">
      <formula1>#REF!</formula1>
    </dataValidation>
    <dataValidation type="list" allowBlank="1" showInputMessage="1" showErrorMessage="1" sqref="C32">
      <formula1>#REF!</formula1>
    </dataValidation>
    <dataValidation type="list" allowBlank="1" showInputMessage="1" showErrorMessage="1" sqref="C16">
      <formula1>#REF!</formula1>
    </dataValidation>
  </dataValidations>
  <hyperlinks>
    <hyperlink ref="C7" r:id="rId1"/>
    <hyperlink ref="C63" r:id="rId2"/>
  </hyperlinks>
  <pageMargins left="0.70866141732283472" right="0.70866141732283472" top="0.39370078740157483" bottom="0.39370078740157483" header="0.31496062992125984" footer="0.31496062992125984"/>
  <pageSetup paperSize="9" scale="80" orientation="portrait"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D86"/>
  <sheetViews>
    <sheetView zoomScaleNormal="100" workbookViewId="0">
      <selection activeCell="L32" sqref="L32"/>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0</v>
      </c>
      <c r="C2" s="15" t="s">
        <v>53</v>
      </c>
      <c r="D2" s="3"/>
    </row>
    <row r="3" spans="1:4" x14ac:dyDescent="0.25">
      <c r="A3" s="2"/>
      <c r="B3" s="11" t="s">
        <v>6</v>
      </c>
      <c r="C3" s="6">
        <v>3</v>
      </c>
      <c r="D3" s="3"/>
    </row>
    <row r="4" spans="1:4" x14ac:dyDescent="0.25">
      <c r="A4" s="2"/>
      <c r="B4" s="11" t="s">
        <v>1</v>
      </c>
      <c r="C4" s="7" t="s">
        <v>36</v>
      </c>
      <c r="D4" s="3"/>
    </row>
    <row r="5" spans="1:4" x14ac:dyDescent="0.25">
      <c r="A5" s="2"/>
      <c r="B5" s="11" t="s">
        <v>2</v>
      </c>
      <c r="C5" s="7"/>
      <c r="D5" s="3"/>
    </row>
    <row r="6" spans="1:4" x14ac:dyDescent="0.25">
      <c r="A6" s="2"/>
      <c r="B6" s="11" t="s">
        <v>14</v>
      </c>
      <c r="C6" s="7" t="s">
        <v>37</v>
      </c>
      <c r="D6" s="3"/>
    </row>
    <row r="7" spans="1:4" x14ac:dyDescent="0.25">
      <c r="A7" s="2"/>
      <c r="B7" s="11" t="s">
        <v>15</v>
      </c>
      <c r="C7" s="18" t="s">
        <v>38</v>
      </c>
      <c r="D7" s="3"/>
    </row>
    <row r="8" spans="1:4" x14ac:dyDescent="0.25">
      <c r="A8" s="2"/>
      <c r="B8" s="11" t="s">
        <v>16</v>
      </c>
      <c r="C8" s="19" t="s">
        <v>39</v>
      </c>
      <c r="D8" s="3"/>
    </row>
    <row r="9" spans="1:4" x14ac:dyDescent="0.25">
      <c r="A9" s="2"/>
      <c r="B9" s="11" t="s">
        <v>22</v>
      </c>
      <c r="C9" s="7" t="s">
        <v>91</v>
      </c>
      <c r="D9" s="3"/>
    </row>
    <row r="10" spans="1:4" x14ac:dyDescent="0.25">
      <c r="A10" s="2"/>
      <c r="B10" s="11" t="s">
        <v>23</v>
      </c>
      <c r="C10" s="7" t="s">
        <v>63</v>
      </c>
      <c r="D10" s="3"/>
    </row>
    <row r="11" spans="1:4" x14ac:dyDescent="0.25">
      <c r="B11" s="12"/>
      <c r="C11" s="5"/>
    </row>
    <row r="12" spans="1:4" x14ac:dyDescent="0.25">
      <c r="A12" s="2"/>
      <c r="B12" s="11" t="s">
        <v>9</v>
      </c>
      <c r="C12" s="16">
        <v>300</v>
      </c>
      <c r="D12" s="3"/>
    </row>
    <row r="13" spans="1:4" x14ac:dyDescent="0.25">
      <c r="A13" s="2"/>
      <c r="B13" s="11" t="s">
        <v>13</v>
      </c>
      <c r="C13" s="7"/>
      <c r="D13" s="3"/>
    </row>
    <row r="14" spans="1:4" x14ac:dyDescent="0.25">
      <c r="A14" s="2"/>
      <c r="B14" s="11" t="s">
        <v>20</v>
      </c>
      <c r="C14" s="7" t="s">
        <v>21</v>
      </c>
      <c r="D14" s="3"/>
    </row>
    <row r="15" spans="1:4" x14ac:dyDescent="0.25">
      <c r="A15" s="2"/>
      <c r="B15" s="11" t="s">
        <v>17</v>
      </c>
      <c r="C15" s="7" t="s">
        <v>19</v>
      </c>
      <c r="D15" s="3"/>
    </row>
    <row r="16" spans="1:4" x14ac:dyDescent="0.25">
      <c r="A16" s="2"/>
      <c r="B16" s="11" t="s">
        <v>31</v>
      </c>
      <c r="C16" s="7" t="s">
        <v>5</v>
      </c>
      <c r="D16" s="3"/>
    </row>
    <row r="17" spans="1:4" ht="30" x14ac:dyDescent="0.25">
      <c r="A17" s="2"/>
      <c r="B17" s="11" t="s">
        <v>10</v>
      </c>
      <c r="C17" s="7" t="s">
        <v>50</v>
      </c>
      <c r="D17" s="3"/>
    </row>
    <row r="18" spans="1:4" x14ac:dyDescent="0.25">
      <c r="A18" s="2"/>
      <c r="B18" s="11" t="s">
        <v>25</v>
      </c>
      <c r="C18" s="7" t="s">
        <v>51</v>
      </c>
      <c r="D18" s="3"/>
    </row>
    <row r="19" spans="1:4" ht="30" x14ac:dyDescent="0.25">
      <c r="A19" s="2"/>
      <c r="B19" s="11"/>
      <c r="C19" s="7" t="s">
        <v>102</v>
      </c>
      <c r="D19" s="3"/>
    </row>
    <row r="20" spans="1:4" x14ac:dyDescent="0.25">
      <c r="A20" s="2"/>
      <c r="B20" s="11" t="s">
        <v>11</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12</v>
      </c>
      <c r="C23" s="7"/>
      <c r="D23" s="3"/>
    </row>
    <row r="24" spans="1:4" ht="30" x14ac:dyDescent="0.25">
      <c r="A24" s="2"/>
      <c r="B24" s="17" t="s">
        <v>26</v>
      </c>
      <c r="C24" s="7" t="s">
        <v>52</v>
      </c>
      <c r="D24" s="3"/>
    </row>
    <row r="25" spans="1:4" ht="30" x14ac:dyDescent="0.25">
      <c r="A25" s="2"/>
      <c r="B25" s="17" t="s">
        <v>27</v>
      </c>
      <c r="C25" s="7" t="s">
        <v>65</v>
      </c>
      <c r="D25" s="3"/>
    </row>
    <row r="26" spans="1:4" x14ac:dyDescent="0.25">
      <c r="A26" s="2"/>
      <c r="B26" s="17" t="s">
        <v>30</v>
      </c>
      <c r="C26" s="7" t="s">
        <v>5</v>
      </c>
      <c r="D26" s="3"/>
    </row>
    <row r="27" spans="1:4" x14ac:dyDescent="0.25">
      <c r="A27" s="2"/>
      <c r="B27" s="17" t="s">
        <v>32</v>
      </c>
      <c r="C27" s="7" t="s">
        <v>54</v>
      </c>
      <c r="D27" s="3"/>
    </row>
    <row r="28" spans="1:4" x14ac:dyDescent="0.25">
      <c r="A28" s="2"/>
      <c r="B28" s="11" t="s">
        <v>33</v>
      </c>
      <c r="C28" s="7" t="s">
        <v>41</v>
      </c>
      <c r="D28" s="3"/>
    </row>
    <row r="29" spans="1:4" ht="45" x14ac:dyDescent="0.25">
      <c r="A29" s="2"/>
      <c r="B29" s="11" t="s">
        <v>28</v>
      </c>
      <c r="C29" s="7" t="s">
        <v>103</v>
      </c>
      <c r="D29" s="3"/>
    </row>
    <row r="30" spans="1:4" x14ac:dyDescent="0.25">
      <c r="A30" s="2"/>
      <c r="B30" s="11" t="s">
        <v>29</v>
      </c>
      <c r="C30" s="7" t="s">
        <v>5</v>
      </c>
      <c r="D30" s="3"/>
    </row>
    <row r="31" spans="1:4" x14ac:dyDescent="0.25">
      <c r="A31" s="2"/>
      <c r="B31" s="11" t="s">
        <v>34</v>
      </c>
      <c r="C31" s="7"/>
      <c r="D31" s="3"/>
    </row>
    <row r="32" spans="1:4" x14ac:dyDescent="0.25">
      <c r="A32" s="2"/>
      <c r="B32" s="11" t="s">
        <v>35</v>
      </c>
      <c r="C32" s="7"/>
      <c r="D32" s="3"/>
    </row>
    <row r="33" spans="1:4" x14ac:dyDescent="0.25">
      <c r="A33" s="2"/>
      <c r="B33" s="11" t="s">
        <v>24</v>
      </c>
      <c r="C33" s="7"/>
      <c r="D33" s="3"/>
    </row>
    <row r="34" spans="1:4" ht="6.75" customHeight="1" x14ac:dyDescent="0.25">
      <c r="B34" s="12"/>
      <c r="C34" s="5"/>
    </row>
    <row r="35" spans="1:4" x14ac:dyDescent="0.25">
      <c r="A35" s="2"/>
      <c r="B35" s="11" t="s">
        <v>3</v>
      </c>
      <c r="C35" s="8" t="s">
        <v>4</v>
      </c>
      <c r="D35" s="3"/>
    </row>
    <row r="36" spans="1:4" x14ac:dyDescent="0.25">
      <c r="A36" s="2"/>
      <c r="B36" s="13" t="str">
        <f>IF(C35="ANO","Počet zpracovatelů:"," ")</f>
        <v>Počet zpracovatelů:</v>
      </c>
      <c r="C36" s="9">
        <v>1</v>
      </c>
      <c r="D36" s="3"/>
    </row>
    <row r="37" spans="1:4" ht="6.75" customHeight="1" x14ac:dyDescent="0.25">
      <c r="B37" s="12"/>
      <c r="C37" s="5">
        <v>3</v>
      </c>
    </row>
    <row r="38" spans="1:4" x14ac:dyDescent="0.25">
      <c r="B38" s="11" t="str">
        <f>IF(C36&gt;0,"ZPRACOVATEL 1"," ")</f>
        <v>ZPRACOVATEL 1</v>
      </c>
      <c r="C38" s="5"/>
    </row>
    <row r="39" spans="1:4" x14ac:dyDescent="0.25">
      <c r="A39" s="2"/>
      <c r="B39" s="11" t="str">
        <f>IF(C36&gt;0,"Firma (název) zpracovatele:"," ")</f>
        <v>Firma (název) zpracovatele:</v>
      </c>
      <c r="C39" s="7" t="s">
        <v>55</v>
      </c>
      <c r="D39" s="3"/>
    </row>
    <row r="40" spans="1:4" x14ac:dyDescent="0.25">
      <c r="A40" s="2"/>
      <c r="B40" s="11" t="str">
        <f>IF(C36&gt;0,"se sídlem:"," ")</f>
        <v>se sídlem:</v>
      </c>
      <c r="C40" s="7" t="s">
        <v>56</v>
      </c>
      <c r="D40" s="3"/>
    </row>
    <row r="41" spans="1:4" x14ac:dyDescent="0.25">
      <c r="A41" s="2"/>
      <c r="B41" s="11" t="str">
        <f>IF(C36&gt;0,"IČ:"," ")</f>
        <v>IČ:</v>
      </c>
      <c r="C41" s="7">
        <v>26128233</v>
      </c>
      <c r="D41" s="3"/>
    </row>
    <row r="42" spans="1:4" x14ac:dyDescent="0.25">
      <c r="A42" s="2"/>
      <c r="B42" s="11" t="str">
        <f>IF(C36&gt;0,"odpovědná osoba:"," ")</f>
        <v>odpovědná osoba:</v>
      </c>
      <c r="C42" s="7" t="s">
        <v>57</v>
      </c>
      <c r="D42" s="3"/>
    </row>
    <row r="43" spans="1:4" x14ac:dyDescent="0.25">
      <c r="A43" s="2"/>
      <c r="B43" s="11" t="str">
        <f>IF(C36&gt;0,"e-mail:"," ")</f>
        <v>e-mail:</v>
      </c>
      <c r="C43" s="18" t="s">
        <v>58</v>
      </c>
      <c r="D43" s="3"/>
    </row>
    <row r="44" spans="1:4" x14ac:dyDescent="0.25">
      <c r="A44" s="2"/>
      <c r="B44" s="11" t="str">
        <f>IF(C36&gt;0,"telefon:"," ")</f>
        <v>telefon:</v>
      </c>
      <c r="C44" s="7">
        <v>222508510</v>
      </c>
      <c r="D44" s="3"/>
    </row>
    <row r="45" spans="1:4" x14ac:dyDescent="0.25">
      <c r="A45" s="2"/>
      <c r="B45" s="11" t="str">
        <f>IF(C36&gt;0,"Smlouva o zpracování OÚ:"," ")</f>
        <v>Smlouva o zpracování OÚ:</v>
      </c>
      <c r="C45" s="7" t="s">
        <v>7</v>
      </c>
      <c r="D45" s="3"/>
    </row>
    <row r="46" spans="1:4" x14ac:dyDescent="0.25">
      <c r="A46" s="2"/>
      <c r="B46" s="11" t="e">
        <f>IF(AND(C36&gt;0,C45=#REF!),"Právní předpis:"," ")</f>
        <v>#REF!</v>
      </c>
      <c r="C46" s="7" t="e">
        <f>IF(B46=" "," ","")</f>
        <v>#REF!</v>
      </c>
      <c r="D46" s="3"/>
    </row>
    <row r="47" spans="1:4" ht="6.75" customHeight="1" x14ac:dyDescent="0.25">
      <c r="B47" s="12"/>
      <c r="C47" s="5">
        <v>3</v>
      </c>
    </row>
    <row r="48" spans="1:4" x14ac:dyDescent="0.25">
      <c r="B48" s="11" t="str">
        <f>IF(C36&gt;1,"ZPRACOVATEL 2"," ")</f>
        <v xml:space="preserve"> </v>
      </c>
      <c r="C48" s="5"/>
    </row>
    <row r="49" spans="1:4" x14ac:dyDescent="0.25">
      <c r="A49" s="2"/>
      <c r="B49" s="11" t="str">
        <f>IF(C36&gt;1,"Firma (název) zpracovatele:"," ")</f>
        <v xml:space="preserve"> </v>
      </c>
      <c r="C49" s="7"/>
      <c r="D49" s="3"/>
    </row>
    <row r="50" spans="1:4" x14ac:dyDescent="0.25">
      <c r="A50" s="2"/>
      <c r="B50" s="11" t="str">
        <f>IF(C36&gt;1,"se sídlem:"," ")</f>
        <v xml:space="preserve"> </v>
      </c>
      <c r="C50" s="7"/>
      <c r="D50" s="3"/>
    </row>
    <row r="51" spans="1:4" x14ac:dyDescent="0.25">
      <c r="A51" s="2"/>
      <c r="B51" s="11" t="str">
        <f>IF(C36&gt;1,"IČ:"," ")</f>
        <v xml:space="preserve"> </v>
      </c>
      <c r="C51" s="7"/>
      <c r="D51" s="3"/>
    </row>
    <row r="52" spans="1:4" x14ac:dyDescent="0.25">
      <c r="A52" s="2"/>
      <c r="B52" s="11" t="str">
        <f>IF(C36&gt;1,"odpovědná osoba:"," ")</f>
        <v xml:space="preserve"> </v>
      </c>
      <c r="C52" s="7"/>
      <c r="D52" s="3"/>
    </row>
    <row r="53" spans="1:4" x14ac:dyDescent="0.25">
      <c r="A53" s="2"/>
      <c r="B53" s="11" t="str">
        <f>IF(C36&gt;1,"e-mail:"," ")</f>
        <v xml:space="preserve"> </v>
      </c>
      <c r="C53" s="7"/>
      <c r="D53" s="3"/>
    </row>
    <row r="54" spans="1:4" x14ac:dyDescent="0.25">
      <c r="A54" s="2"/>
      <c r="B54" s="11" t="str">
        <f>IF(C36&gt;1,"telefon:"," ")</f>
        <v xml:space="preserve"> </v>
      </c>
      <c r="C54" s="7"/>
      <c r="D54" s="3"/>
    </row>
    <row r="55" spans="1:4" x14ac:dyDescent="0.25">
      <c r="A55" s="2"/>
      <c r="B55" s="11" t="str">
        <f>IF(C36&gt;1,"Smlouva o zpracování OÚ:"," ")</f>
        <v xml:space="preserve"> </v>
      </c>
      <c r="C55" s="7"/>
      <c r="D55" s="3"/>
    </row>
    <row r="56" spans="1:4" x14ac:dyDescent="0.25">
      <c r="A56" s="2"/>
      <c r="B56" s="11" t="e">
        <f>IF(AND(C36&gt;1,C55=#REF!),"Právní předpis:"," ")</f>
        <v>#REF!</v>
      </c>
      <c r="C56" s="7" t="e">
        <f>IF(B56=" "," ","")</f>
        <v>#REF!</v>
      </c>
      <c r="D56" s="3"/>
    </row>
    <row r="57" spans="1:4" ht="6.75" customHeight="1" x14ac:dyDescent="0.25">
      <c r="B57" s="12"/>
      <c r="C57" s="5">
        <v>3</v>
      </c>
    </row>
    <row r="58" spans="1:4" x14ac:dyDescent="0.25">
      <c r="B58" s="11" t="str">
        <f>IF(C36&gt;2,"ZPRACOVATEL 3"," ")</f>
        <v xml:space="preserve"> </v>
      </c>
      <c r="C58" s="5"/>
    </row>
    <row r="59" spans="1:4" x14ac:dyDescent="0.25">
      <c r="A59" s="2"/>
      <c r="B59" s="11" t="str">
        <f>IF(C36&gt;2,"Firma (název) zpracovatele:"," ")</f>
        <v xml:space="preserve"> </v>
      </c>
      <c r="C59" s="7"/>
      <c r="D59" s="3"/>
    </row>
    <row r="60" spans="1:4" x14ac:dyDescent="0.25">
      <c r="A60" s="2"/>
      <c r="B60" s="11" t="str">
        <f>IF(C36&gt;2,"se sídlem:"," ")</f>
        <v xml:space="preserve"> </v>
      </c>
      <c r="C60" s="7"/>
      <c r="D60" s="3"/>
    </row>
    <row r="61" spans="1:4" x14ac:dyDescent="0.25">
      <c r="A61" s="2"/>
      <c r="B61" s="11" t="str">
        <f>IF(C36&gt;2,"IČ:"," ")</f>
        <v xml:space="preserve"> </v>
      </c>
      <c r="C61" s="7" t="str">
        <f t="shared" ref="C61:C64" si="0">IF(B61=" "," ","")</f>
        <v xml:space="preserve"> </v>
      </c>
      <c r="D61" s="3"/>
    </row>
    <row r="62" spans="1:4" x14ac:dyDescent="0.25">
      <c r="A62" s="2"/>
      <c r="B62" s="11" t="str">
        <f>IF(C36&gt;2,"odpovědná osoba:"," ")</f>
        <v xml:space="preserve"> </v>
      </c>
      <c r="C62" s="7"/>
      <c r="D62" s="3"/>
    </row>
    <row r="63" spans="1:4" x14ac:dyDescent="0.25">
      <c r="A63" s="2"/>
      <c r="B63" s="11" t="str">
        <f>IF(C36&gt;2,"e-mail:"," ")</f>
        <v xml:space="preserve"> </v>
      </c>
      <c r="C63" s="7" t="str">
        <f t="shared" si="0"/>
        <v xml:space="preserve"> </v>
      </c>
      <c r="D63" s="3"/>
    </row>
    <row r="64" spans="1:4" x14ac:dyDescent="0.25">
      <c r="A64" s="2"/>
      <c r="B64" s="11" t="str">
        <f>IF(C36&gt;2,"telefon:"," ")</f>
        <v xml:space="preserve"> </v>
      </c>
      <c r="C64" s="7" t="str">
        <f t="shared" si="0"/>
        <v xml:space="preserve"> </v>
      </c>
      <c r="D64" s="3"/>
    </row>
    <row r="65" spans="1:4" x14ac:dyDescent="0.25">
      <c r="A65" s="2"/>
      <c r="B65" s="11" t="str">
        <f>IF(C36&gt;2,"Smlouva o zpracování OÚ:"," ")</f>
        <v xml:space="preserve"> </v>
      </c>
      <c r="C65" s="7"/>
      <c r="D65" s="3"/>
    </row>
    <row r="66" spans="1:4" x14ac:dyDescent="0.25">
      <c r="A66" s="2"/>
      <c r="B66" s="11" t="e">
        <f>IF(AND(C36&gt;2,C65=#REF!),"Právní předpis:"," ")</f>
        <v>#REF!</v>
      </c>
      <c r="C66" s="7" t="e">
        <f>IF(B66=" "," ","")</f>
        <v>#REF!</v>
      </c>
      <c r="D66" s="3"/>
    </row>
    <row r="67" spans="1:4" ht="6.75" customHeight="1" x14ac:dyDescent="0.25">
      <c r="B67" s="12"/>
      <c r="C67" s="5">
        <v>3</v>
      </c>
    </row>
    <row r="68" spans="1:4" x14ac:dyDescent="0.25">
      <c r="B68" s="11" t="str">
        <f>IF(C36&gt;3,"ZPRACOVATEL 4"," ")</f>
        <v xml:space="preserve"> </v>
      </c>
      <c r="C68" s="5"/>
    </row>
    <row r="69" spans="1:4" x14ac:dyDescent="0.25">
      <c r="A69" s="2"/>
      <c r="B69" s="11" t="str">
        <f>IF(C36&gt;3,"Firma (název) zpracovatele:"," ")</f>
        <v xml:space="preserve"> </v>
      </c>
      <c r="C69" s="7" t="str">
        <f t="shared" ref="C69:C74" si="1">IF(B69=" "," ","")</f>
        <v xml:space="preserve"> </v>
      </c>
      <c r="D69" s="3"/>
    </row>
    <row r="70" spans="1:4" x14ac:dyDescent="0.25">
      <c r="A70" s="2"/>
      <c r="B70" s="11" t="str">
        <f>IF(C36&gt;3,"se sídlem:"," ")</f>
        <v xml:space="preserve"> </v>
      </c>
      <c r="C70" s="7" t="str">
        <f t="shared" si="1"/>
        <v xml:space="preserve"> </v>
      </c>
      <c r="D70" s="3"/>
    </row>
    <row r="71" spans="1:4" x14ac:dyDescent="0.25">
      <c r="A71" s="2"/>
      <c r="B71" s="11" t="str">
        <f>IF(C36&gt;3,"IČ:"," ")</f>
        <v xml:space="preserve"> </v>
      </c>
      <c r="C71" s="7" t="str">
        <f t="shared" si="1"/>
        <v xml:space="preserve"> </v>
      </c>
      <c r="D71" s="3"/>
    </row>
    <row r="72" spans="1:4" x14ac:dyDescent="0.25">
      <c r="A72" s="2"/>
      <c r="B72" s="11" t="str">
        <f>IF(C36&gt;3,"odpovědná osoba:"," ")</f>
        <v xml:space="preserve"> </v>
      </c>
      <c r="C72" s="7" t="str">
        <f t="shared" si="1"/>
        <v xml:space="preserve"> </v>
      </c>
      <c r="D72" s="3"/>
    </row>
    <row r="73" spans="1:4" x14ac:dyDescent="0.25">
      <c r="A73" s="2"/>
      <c r="B73" s="11" t="str">
        <f>IF(C36&gt;3,"e-mail:"," ")</f>
        <v xml:space="preserve"> </v>
      </c>
      <c r="C73" s="7" t="str">
        <f t="shared" si="1"/>
        <v xml:space="preserve"> </v>
      </c>
      <c r="D73" s="3"/>
    </row>
    <row r="74" spans="1:4" x14ac:dyDescent="0.25">
      <c r="A74" s="2"/>
      <c r="B74" s="11" t="str">
        <f>IF(C36&gt;3,"telefon:"," ")</f>
        <v xml:space="preserve"> </v>
      </c>
      <c r="C74" s="7" t="str">
        <f t="shared" si="1"/>
        <v xml:space="preserve"> </v>
      </c>
      <c r="D74" s="3"/>
    </row>
    <row r="75" spans="1:4" x14ac:dyDescent="0.25">
      <c r="A75" s="2"/>
      <c r="B75" s="11" t="str">
        <f>IF(C36&gt;3,"Smlouva o zpracování OÚ:"," ")</f>
        <v xml:space="preserve"> </v>
      </c>
      <c r="C75" s="7" t="s">
        <v>8</v>
      </c>
      <c r="D75" s="3"/>
    </row>
    <row r="76" spans="1:4" x14ac:dyDescent="0.25">
      <c r="A76" s="2"/>
      <c r="B76" s="11" t="e">
        <f>IF(AND(C36&gt;3,C75=#REF!),"Právní předpis:"," ")</f>
        <v>#REF!</v>
      </c>
      <c r="C76" s="7" t="e">
        <f>IF(B76=" "," ","")</f>
        <v>#REF!</v>
      </c>
      <c r="D76" s="3"/>
    </row>
    <row r="77" spans="1:4" ht="6.75" customHeight="1" x14ac:dyDescent="0.25">
      <c r="B77" s="12"/>
      <c r="C77" s="5">
        <v>3</v>
      </c>
    </row>
    <row r="78" spans="1:4" x14ac:dyDescent="0.25">
      <c r="B78" s="11" t="str">
        <f>IF(C36&gt;4,"ZPRACOVATEL 5"," ")</f>
        <v xml:space="preserve"> </v>
      </c>
      <c r="C78" s="5"/>
    </row>
    <row r="79" spans="1:4" x14ac:dyDescent="0.25">
      <c r="A79" s="2"/>
      <c r="B79" s="11" t="str">
        <f>IF(C36&gt;4,"Firma (název) zpracovatele:"," ")</f>
        <v xml:space="preserve"> </v>
      </c>
      <c r="C79" s="7" t="str">
        <f t="shared" ref="C79:C84" si="2">IF(B79=" "," ","")</f>
        <v xml:space="preserve"> </v>
      </c>
      <c r="D79" s="3"/>
    </row>
    <row r="80" spans="1:4" x14ac:dyDescent="0.25">
      <c r="A80" s="2"/>
      <c r="B80" s="11" t="str">
        <f>IF(C36&gt;4,"se sídlem:"," ")</f>
        <v xml:space="preserve"> </v>
      </c>
      <c r="C80" s="7" t="str">
        <f t="shared" si="2"/>
        <v xml:space="preserve"> </v>
      </c>
      <c r="D80" s="3"/>
    </row>
    <row r="81" spans="1:4" x14ac:dyDescent="0.25">
      <c r="A81" s="2"/>
      <c r="B81" s="11" t="str">
        <f>IF(C36&gt;4,"IČ:"," ")</f>
        <v xml:space="preserve"> </v>
      </c>
      <c r="C81" s="7" t="str">
        <f t="shared" si="2"/>
        <v xml:space="preserve"> </v>
      </c>
      <c r="D81" s="3"/>
    </row>
    <row r="82" spans="1:4" x14ac:dyDescent="0.25">
      <c r="A82" s="2"/>
      <c r="B82" s="11" t="str">
        <f>IF(C36&gt;4,"odpovědná osoba:"," ")</f>
        <v xml:space="preserve"> </v>
      </c>
      <c r="C82" s="7" t="str">
        <f t="shared" si="2"/>
        <v xml:space="preserve"> </v>
      </c>
      <c r="D82" s="3"/>
    </row>
    <row r="83" spans="1:4" x14ac:dyDescent="0.25">
      <c r="A83" s="2"/>
      <c r="B83" s="11" t="str">
        <f>IF(C36&gt;4,"e-mail:"," ")</f>
        <v xml:space="preserve"> </v>
      </c>
      <c r="C83" s="7" t="str">
        <f t="shared" si="2"/>
        <v xml:space="preserve"> </v>
      </c>
      <c r="D83" s="3"/>
    </row>
    <row r="84" spans="1:4" x14ac:dyDescent="0.25">
      <c r="A84" s="2"/>
      <c r="B84" s="11" t="str">
        <f>IF(C36&gt;4,"telefon:"," ")</f>
        <v xml:space="preserve"> </v>
      </c>
      <c r="C84" s="7" t="str">
        <f t="shared" si="2"/>
        <v xml:space="preserve"> </v>
      </c>
      <c r="D84" s="3"/>
    </row>
    <row r="85" spans="1:4" x14ac:dyDescent="0.25">
      <c r="A85" s="2"/>
      <c r="B85" s="11" t="str">
        <f>IF(C36&gt;4,"Smlouva o zpracování OÚ:"," ")</f>
        <v xml:space="preserve"> </v>
      </c>
      <c r="C85" s="7" t="s">
        <v>8</v>
      </c>
      <c r="D85" s="3"/>
    </row>
    <row r="86" spans="1:4" x14ac:dyDescent="0.25">
      <c r="A86" s="2"/>
      <c r="B86" s="11" t="e">
        <f>IF(AND(C36&gt;4,C85=#REF!),"Právní předpis:"," ")</f>
        <v>#REF!</v>
      </c>
      <c r="C86" s="7" t="e">
        <f>IF(B86=" "," ","")</f>
        <v>#REF!</v>
      </c>
      <c r="D86" s="3"/>
    </row>
  </sheetData>
  <conditionalFormatting sqref="B39">
    <cfRule type="cellIs" dxfId="421" priority="94" operator="equal">
      <formula>" "</formula>
    </cfRule>
  </conditionalFormatting>
  <conditionalFormatting sqref="B41:C46 B40">
    <cfRule type="cellIs" dxfId="420" priority="93" operator="equal">
      <formula>" "</formula>
    </cfRule>
  </conditionalFormatting>
  <conditionalFormatting sqref="B36">
    <cfRule type="cellIs" dxfId="419" priority="92" operator="equal">
      <formula>" "</formula>
    </cfRule>
  </conditionalFormatting>
  <conditionalFormatting sqref="B38">
    <cfRule type="cellIs" dxfId="418" priority="91" operator="equal">
      <formula>" "</formula>
    </cfRule>
  </conditionalFormatting>
  <conditionalFormatting sqref="C41:C46">
    <cfRule type="cellIs" dxfId="417" priority="85" operator="equal">
      <formula>" "</formula>
    </cfRule>
    <cfRule type="cellIs" dxfId="416" priority="90" operator="equal">
      <formula>" "</formula>
    </cfRule>
  </conditionalFormatting>
  <conditionalFormatting sqref="C41">
    <cfRule type="cellIs" dxfId="415" priority="89" operator="equal">
      <formula>" "</formula>
    </cfRule>
  </conditionalFormatting>
  <conditionalFormatting sqref="C42">
    <cfRule type="cellIs" dxfId="414" priority="88" operator="equal">
      <formula>" "</formula>
    </cfRule>
  </conditionalFormatting>
  <conditionalFormatting sqref="C43">
    <cfRule type="cellIs" dxfId="413" priority="87" operator="equal">
      <formula>" "</formula>
    </cfRule>
  </conditionalFormatting>
  <conditionalFormatting sqref="C44">
    <cfRule type="cellIs" dxfId="412" priority="86" operator="equal">
      <formula>" "</formula>
    </cfRule>
  </conditionalFormatting>
  <conditionalFormatting sqref="C36">
    <cfRule type="expression" dxfId="411" priority="84">
      <formula>$B$36="Počet zpracovatelů:"</formula>
    </cfRule>
  </conditionalFormatting>
  <conditionalFormatting sqref="C45">
    <cfRule type="expression" dxfId="410" priority="83">
      <formula>$B$45="Smlouva o zpracování OÚ:"</formula>
    </cfRule>
  </conditionalFormatting>
  <conditionalFormatting sqref="B49">
    <cfRule type="cellIs" dxfId="409" priority="82" operator="equal">
      <formula>" "</formula>
    </cfRule>
  </conditionalFormatting>
  <conditionalFormatting sqref="B56:C56 B50:B55">
    <cfRule type="cellIs" dxfId="408" priority="81" operator="equal">
      <formula>" "</formula>
    </cfRule>
  </conditionalFormatting>
  <conditionalFormatting sqref="B48">
    <cfRule type="cellIs" dxfId="407" priority="80" operator="equal">
      <formula>" "</formula>
    </cfRule>
  </conditionalFormatting>
  <conditionalFormatting sqref="C56">
    <cfRule type="cellIs" dxfId="406" priority="73" operator="equal">
      <formula>" "</formula>
    </cfRule>
    <cfRule type="cellIs" dxfId="405" priority="79" operator="equal">
      <formula>" "</formula>
    </cfRule>
  </conditionalFormatting>
  <conditionalFormatting sqref="C60">
    <cfRule type="cellIs" dxfId="404" priority="68" operator="equal">
      <formula>" "</formula>
    </cfRule>
  </conditionalFormatting>
  <conditionalFormatting sqref="C61">
    <cfRule type="cellIs" dxfId="403" priority="67" operator="equal">
      <formula>" "</formula>
    </cfRule>
  </conditionalFormatting>
  <conditionalFormatting sqref="C62">
    <cfRule type="cellIs" dxfId="402" priority="66" operator="equal">
      <formula>" "</formula>
    </cfRule>
  </conditionalFormatting>
  <conditionalFormatting sqref="C63">
    <cfRule type="cellIs" dxfId="401" priority="65" operator="equal">
      <formula>" "</formula>
    </cfRule>
  </conditionalFormatting>
  <conditionalFormatting sqref="C64">
    <cfRule type="cellIs" dxfId="400" priority="64" operator="equal">
      <formula>" "</formula>
    </cfRule>
  </conditionalFormatting>
  <conditionalFormatting sqref="B59:C59">
    <cfRule type="cellIs" dxfId="399" priority="72" operator="equal">
      <formula>" "</formula>
    </cfRule>
  </conditionalFormatting>
  <conditionalFormatting sqref="B60:C66">
    <cfRule type="cellIs" dxfId="398" priority="71" operator="equal">
      <formula>" "</formula>
    </cfRule>
  </conditionalFormatting>
  <conditionalFormatting sqref="B58">
    <cfRule type="cellIs" dxfId="397" priority="70" operator="equal">
      <formula>" "</formula>
    </cfRule>
  </conditionalFormatting>
  <conditionalFormatting sqref="C59:C66">
    <cfRule type="cellIs" dxfId="396" priority="63" operator="equal">
      <formula>" "</formula>
    </cfRule>
    <cfRule type="cellIs" dxfId="395" priority="69" operator="equal">
      <formula>" "</formula>
    </cfRule>
  </conditionalFormatting>
  <conditionalFormatting sqref="C65">
    <cfRule type="expression" dxfId="394" priority="62">
      <formula>$B$65="Smlouva o zpracování OÚ:"</formula>
    </cfRule>
  </conditionalFormatting>
  <conditionalFormatting sqref="B69:C69">
    <cfRule type="cellIs" dxfId="393" priority="61" operator="equal">
      <formula>" "</formula>
    </cfRule>
  </conditionalFormatting>
  <conditionalFormatting sqref="B70:C76">
    <cfRule type="cellIs" dxfId="392" priority="60" operator="equal">
      <formula>" "</formula>
    </cfRule>
  </conditionalFormatting>
  <conditionalFormatting sqref="B68">
    <cfRule type="cellIs" dxfId="391" priority="59" operator="equal">
      <formula>" "</formula>
    </cfRule>
  </conditionalFormatting>
  <conditionalFormatting sqref="C69:C76">
    <cfRule type="cellIs" dxfId="390" priority="52" operator="equal">
      <formula>" "</formula>
    </cfRule>
    <cfRule type="cellIs" dxfId="389" priority="58" operator="equal">
      <formula>" "</formula>
    </cfRule>
  </conditionalFormatting>
  <conditionalFormatting sqref="C70">
    <cfRule type="cellIs" dxfId="388" priority="57" operator="equal">
      <formula>" "</formula>
    </cfRule>
  </conditionalFormatting>
  <conditionalFormatting sqref="C71">
    <cfRule type="cellIs" dxfId="387" priority="56" operator="equal">
      <formula>" "</formula>
    </cfRule>
  </conditionalFormatting>
  <conditionalFormatting sqref="C72">
    <cfRule type="cellIs" dxfId="386" priority="55" operator="equal">
      <formula>" "</formula>
    </cfRule>
  </conditionalFormatting>
  <conditionalFormatting sqref="C73">
    <cfRule type="cellIs" dxfId="385" priority="54" operator="equal">
      <formula>" "</formula>
    </cfRule>
  </conditionalFormatting>
  <conditionalFormatting sqref="C74">
    <cfRule type="cellIs" dxfId="384" priority="53" operator="equal">
      <formula>" "</formula>
    </cfRule>
  </conditionalFormatting>
  <conditionalFormatting sqref="C75">
    <cfRule type="expression" dxfId="383" priority="51">
      <formula>$B$75="Smlouva o zpracování OÚ:"</formula>
    </cfRule>
  </conditionalFormatting>
  <conditionalFormatting sqref="B79:C79">
    <cfRule type="cellIs" dxfId="382" priority="50" operator="equal">
      <formula>" "</formula>
    </cfRule>
  </conditionalFormatting>
  <conditionalFormatting sqref="B80:C86">
    <cfRule type="cellIs" dxfId="381" priority="49" operator="equal">
      <formula>" "</formula>
    </cfRule>
  </conditionalFormatting>
  <conditionalFormatting sqref="B78">
    <cfRule type="cellIs" dxfId="380" priority="48" operator="equal">
      <formula>" "</formula>
    </cfRule>
  </conditionalFormatting>
  <conditionalFormatting sqref="C79:C86">
    <cfRule type="cellIs" dxfId="379" priority="41" operator="equal">
      <formula>" "</formula>
    </cfRule>
    <cfRule type="cellIs" dxfId="378" priority="47" operator="equal">
      <formula>" "</formula>
    </cfRule>
  </conditionalFormatting>
  <conditionalFormatting sqref="C80">
    <cfRule type="cellIs" dxfId="377" priority="46" operator="equal">
      <formula>" "</formula>
    </cfRule>
  </conditionalFormatting>
  <conditionalFormatting sqref="C81">
    <cfRule type="cellIs" dxfId="376" priority="45" operator="equal">
      <formula>" "</formula>
    </cfRule>
  </conditionalFormatting>
  <conditionalFormatting sqref="C82">
    <cfRule type="cellIs" dxfId="375" priority="44" operator="equal">
      <formula>" "</formula>
    </cfRule>
  </conditionalFormatting>
  <conditionalFormatting sqref="C83">
    <cfRule type="cellIs" dxfId="374" priority="43" operator="equal">
      <formula>" "</formula>
    </cfRule>
  </conditionalFormatting>
  <conditionalFormatting sqref="C84">
    <cfRule type="cellIs" dxfId="373" priority="42" operator="equal">
      <formula>" "</formula>
    </cfRule>
  </conditionalFormatting>
  <conditionalFormatting sqref="C85">
    <cfRule type="expression" dxfId="372" priority="40">
      <formula>$B$85="Smlouva o zpracování OÚ:"</formula>
    </cfRule>
  </conditionalFormatting>
  <conditionalFormatting sqref="C39">
    <cfRule type="cellIs" dxfId="371" priority="35" operator="equal">
      <formula>" "</formula>
    </cfRule>
  </conditionalFormatting>
  <conditionalFormatting sqref="C40">
    <cfRule type="cellIs" dxfId="370" priority="34" operator="equal">
      <formula>" "</formula>
    </cfRule>
  </conditionalFormatting>
  <conditionalFormatting sqref="C39:C40">
    <cfRule type="cellIs" dxfId="369" priority="31" operator="equal">
      <formula>" "</formula>
    </cfRule>
    <cfRule type="cellIs" dxfId="368" priority="33" operator="equal">
      <formula>" "</formula>
    </cfRule>
  </conditionalFormatting>
  <conditionalFormatting sqref="C40">
    <cfRule type="cellIs" dxfId="367" priority="32" operator="equal">
      <formula>" "</formula>
    </cfRule>
  </conditionalFormatting>
  <conditionalFormatting sqref="C23">
    <cfRule type="cellIs" dxfId="366" priority="29" operator="equal">
      <formula>"NEVÍM"</formula>
    </cfRule>
    <cfRule type="cellIs" dxfId="365" priority="30" operator="equal">
      <formula>"ANO"</formula>
    </cfRule>
  </conditionalFormatting>
  <conditionalFormatting sqref="C21">
    <cfRule type="expression" dxfId="364" priority="28">
      <formula>$B$21="      - jejich druh:"</formula>
    </cfRule>
  </conditionalFormatting>
  <conditionalFormatting sqref="C22">
    <cfRule type="expression" dxfId="363" priority="27">
      <formula>$B$21="      - jejich druh:"</formula>
    </cfRule>
  </conditionalFormatting>
  <conditionalFormatting sqref="C20">
    <cfRule type="cellIs" dxfId="362" priority="26" operator="equal">
      <formula>"NEVÍM"</formula>
    </cfRule>
  </conditionalFormatting>
  <conditionalFormatting sqref="C33">
    <cfRule type="cellIs" dxfId="361" priority="24" operator="equal">
      <formula>"NEVÍM"</formula>
    </cfRule>
    <cfRule type="cellIs" dxfId="360" priority="25" operator="equal">
      <formula>"ANO"</formula>
    </cfRule>
  </conditionalFormatting>
  <conditionalFormatting sqref="C30">
    <cfRule type="cellIs" dxfId="359" priority="22" operator="equal">
      <formula>"NEVÍM"</formula>
    </cfRule>
    <cfRule type="cellIs" dxfId="358" priority="23" operator="equal">
      <formula>"ANO"</formula>
    </cfRule>
  </conditionalFormatting>
  <conditionalFormatting sqref="C32">
    <cfRule type="expression" dxfId="357" priority="12">
      <formula>$C$31="NE"</formula>
    </cfRule>
  </conditionalFormatting>
  <conditionalFormatting sqref="B32">
    <cfRule type="expression" dxfId="356" priority="11">
      <formula>$C$31="NE"</formula>
    </cfRule>
  </conditionalFormatting>
  <conditionalFormatting sqref="C49">
    <cfRule type="cellIs" dxfId="355" priority="10" operator="equal">
      <formula>" "</formula>
    </cfRule>
  </conditionalFormatting>
  <conditionalFormatting sqref="C50:C55">
    <cfRule type="cellIs" dxfId="354" priority="9" operator="equal">
      <formula>" "</formula>
    </cfRule>
  </conditionalFormatting>
  <conditionalFormatting sqref="C49:C55">
    <cfRule type="cellIs" dxfId="353" priority="2" operator="equal">
      <formula>" "</formula>
    </cfRule>
    <cfRule type="cellIs" dxfId="352" priority="8" operator="equal">
      <formula>" "</formula>
    </cfRule>
  </conditionalFormatting>
  <conditionalFormatting sqref="C50">
    <cfRule type="cellIs" dxfId="351" priority="7" operator="equal">
      <formula>" "</formula>
    </cfRule>
  </conditionalFormatting>
  <conditionalFormatting sqref="C51">
    <cfRule type="cellIs" dxfId="350" priority="6" operator="equal">
      <formula>" "</formula>
    </cfRule>
  </conditionalFormatting>
  <conditionalFormatting sqref="C52">
    <cfRule type="cellIs" dxfId="349" priority="5" operator="equal">
      <formula>" "</formula>
    </cfRule>
  </conditionalFormatting>
  <conditionalFormatting sqref="C53">
    <cfRule type="cellIs" dxfId="348" priority="4" operator="equal">
      <formula>" "</formula>
    </cfRule>
  </conditionalFormatting>
  <conditionalFormatting sqref="C54">
    <cfRule type="cellIs" dxfId="347" priority="3" operator="equal">
      <formula>" "</formula>
    </cfRule>
  </conditionalFormatting>
  <conditionalFormatting sqref="C55">
    <cfRule type="expression" dxfId="346" priority="1">
      <formula>$B$65="Smlouva o zpracování OÚ:"</formula>
    </cfRule>
  </conditionalFormatting>
  <conditionalFormatting sqref="C26">
    <cfRule type="cellIs" dxfId="345" priority="20" operator="equal">
      <formula>#REF!</formula>
    </cfRule>
    <cfRule type="cellIs" dxfId="344" priority="21" operator="equal">
      <formula>#REF!</formula>
    </cfRule>
  </conditionalFormatting>
  <conditionalFormatting sqref="C16">
    <cfRule type="cellIs" dxfId="343" priority="16" operator="equal">
      <formula>#REF!</formula>
    </cfRule>
    <cfRule type="cellIs" dxfId="342" priority="17" operator="equal">
      <formula>#REF!</formula>
    </cfRule>
    <cfRule type="cellIs" dxfId="341" priority="18" operator="equal">
      <formula>#REF!</formula>
    </cfRule>
    <cfRule type="cellIs" dxfId="340" priority="19" operator="equal">
      <formula>#REF!</formula>
    </cfRule>
  </conditionalFormatting>
  <conditionalFormatting sqref="C31">
    <cfRule type="cellIs" dxfId="339" priority="15" operator="equal">
      <formula>#REF!</formula>
    </cfRule>
  </conditionalFormatting>
  <conditionalFormatting sqref="C32">
    <cfRule type="cellIs" dxfId="338" priority="13" operator="equal">
      <formula>#REF!</formula>
    </cfRule>
    <cfRule type="cellIs" dxfId="337" priority="14" operator="equal">
      <formula>#REF!</formula>
    </cfRule>
  </conditionalFormatting>
  <dataValidations count="6">
    <dataValidation type="whole" allowBlank="1" showInputMessage="1" showErrorMessage="1" sqref="C47:C48 C57:C58 C67:C68 C77:C78 C36:C38">
      <formula1>1</formula1>
      <formula2>5</formula2>
    </dataValidation>
    <dataValidation type="list" allowBlank="1" showInputMessage="1" showErrorMessage="1" sqref="C20 C23 C30:C35">
      <formula1>#REF!</formula1>
    </dataValidation>
    <dataValidation type="list" allowBlank="1" showInputMessage="1" showErrorMessage="1" sqref="C45 C85 C65 C75 C55">
      <formula1>#REF!</formula1>
    </dataValidation>
    <dataValidation type="list" allowBlank="1" showInputMessage="1" showErrorMessage="1" sqref="C15">
      <formula1>#REF!</formula1>
    </dataValidation>
    <dataValidation type="list" allowBlank="1" showInputMessage="1" showErrorMessage="1" sqref="C26">
      <formula1>#REF!</formula1>
    </dataValidation>
    <dataValidation type="list" allowBlank="1" showInputMessage="1" showErrorMessage="1" sqref="C16">
      <formula1>#REF!</formula1>
    </dataValidation>
  </dataValidations>
  <hyperlinks>
    <hyperlink ref="C7" r:id="rId1"/>
    <hyperlink ref="C43" r:id="rId2"/>
  </hyperlinks>
  <pageMargins left="0.70866141732283472" right="0.70866141732283472" top="0.78740157480314965" bottom="0.78740157480314965" header="0.31496062992125984" footer="0.31496062992125984"/>
  <pageSetup paperSize="9" scale="80" orientation="portrait"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D86"/>
  <sheetViews>
    <sheetView zoomScaleNormal="100" workbookViewId="0">
      <selection activeCell="C11" sqref="C11"/>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0</v>
      </c>
      <c r="C2" s="15" t="s">
        <v>68</v>
      </c>
      <c r="D2" s="3"/>
    </row>
    <row r="3" spans="1:4" x14ac:dyDescent="0.25">
      <c r="A3" s="2"/>
      <c r="B3" s="11" t="s">
        <v>6</v>
      </c>
      <c r="C3" s="6">
        <v>4</v>
      </c>
      <c r="D3" s="3"/>
    </row>
    <row r="4" spans="1:4" x14ac:dyDescent="0.25">
      <c r="A4" s="2"/>
      <c r="B4" s="11" t="s">
        <v>1</v>
      </c>
      <c r="C4" s="7" t="s">
        <v>36</v>
      </c>
      <c r="D4" s="3"/>
    </row>
    <row r="5" spans="1:4" x14ac:dyDescent="0.25">
      <c r="A5" s="2"/>
      <c r="B5" s="11" t="s">
        <v>2</v>
      </c>
      <c r="C5" s="7"/>
      <c r="D5" s="3"/>
    </row>
    <row r="6" spans="1:4" x14ac:dyDescent="0.25">
      <c r="A6" s="2"/>
      <c r="B6" s="11" t="s">
        <v>14</v>
      </c>
      <c r="C6" s="7" t="s">
        <v>37</v>
      </c>
      <c r="D6" s="3"/>
    </row>
    <row r="7" spans="1:4" x14ac:dyDescent="0.25">
      <c r="A7" s="2"/>
      <c r="B7" s="11" t="s">
        <v>15</v>
      </c>
      <c r="C7" s="18" t="s">
        <v>38</v>
      </c>
      <c r="D7" s="3"/>
    </row>
    <row r="8" spans="1:4" x14ac:dyDescent="0.25">
      <c r="A8" s="2"/>
      <c r="B8" s="11" t="s">
        <v>16</v>
      </c>
      <c r="C8" s="19" t="s">
        <v>39</v>
      </c>
      <c r="D8" s="3"/>
    </row>
    <row r="9" spans="1:4" x14ac:dyDescent="0.25">
      <c r="A9" s="2"/>
      <c r="B9" s="11" t="s">
        <v>22</v>
      </c>
      <c r="C9" s="7" t="s">
        <v>92</v>
      </c>
      <c r="D9" s="3"/>
    </row>
    <row r="10" spans="1:4" x14ac:dyDescent="0.25">
      <c r="A10" s="2"/>
      <c r="B10" s="11" t="s">
        <v>23</v>
      </c>
      <c r="C10" s="7" t="s">
        <v>62</v>
      </c>
      <c r="D10" s="3"/>
    </row>
    <row r="11" spans="1:4" x14ac:dyDescent="0.25">
      <c r="B11" s="12"/>
      <c r="C11" s="5"/>
    </row>
    <row r="12" spans="1:4" x14ac:dyDescent="0.25">
      <c r="A12" s="2"/>
      <c r="B12" s="11" t="s">
        <v>9</v>
      </c>
      <c r="C12" s="16">
        <v>100</v>
      </c>
      <c r="D12" s="3"/>
    </row>
    <row r="13" spans="1:4" x14ac:dyDescent="0.25">
      <c r="A13" s="2"/>
      <c r="B13" s="11" t="s">
        <v>13</v>
      </c>
      <c r="C13" s="7"/>
      <c r="D13" s="3"/>
    </row>
    <row r="14" spans="1:4" x14ac:dyDescent="0.25">
      <c r="A14" s="2"/>
      <c r="B14" s="11" t="s">
        <v>20</v>
      </c>
      <c r="C14" s="7" t="s">
        <v>21</v>
      </c>
      <c r="D14" s="3"/>
    </row>
    <row r="15" spans="1:4" x14ac:dyDescent="0.25">
      <c r="A15" s="2"/>
      <c r="B15" s="11" t="s">
        <v>17</v>
      </c>
      <c r="C15" s="7" t="s">
        <v>18</v>
      </c>
      <c r="D15" s="3"/>
    </row>
    <row r="16" spans="1:4" x14ac:dyDescent="0.25">
      <c r="A16" s="2"/>
      <c r="B16" s="11" t="s">
        <v>31</v>
      </c>
      <c r="C16" s="7" t="s">
        <v>5</v>
      </c>
      <c r="D16" s="3"/>
    </row>
    <row r="17" spans="1:4" ht="30" x14ac:dyDescent="0.25">
      <c r="A17" s="2"/>
      <c r="B17" s="11" t="s">
        <v>10</v>
      </c>
      <c r="C17" s="7" t="s">
        <v>120</v>
      </c>
      <c r="D17" s="3"/>
    </row>
    <row r="18" spans="1:4" x14ac:dyDescent="0.25">
      <c r="A18" s="2"/>
      <c r="B18" s="11" t="s">
        <v>25</v>
      </c>
      <c r="C18" s="7" t="s">
        <v>109</v>
      </c>
      <c r="D18" s="3"/>
    </row>
    <row r="19" spans="1:4" ht="30" x14ac:dyDescent="0.25">
      <c r="A19" s="2"/>
      <c r="B19" s="11"/>
      <c r="C19" s="7" t="s">
        <v>110</v>
      </c>
      <c r="D19" s="3"/>
    </row>
    <row r="20" spans="1:4" x14ac:dyDescent="0.25">
      <c r="A20" s="2"/>
      <c r="B20" s="11" t="s">
        <v>11</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12</v>
      </c>
      <c r="C23" s="7"/>
      <c r="D23" s="3"/>
    </row>
    <row r="24" spans="1:4" ht="30" x14ac:dyDescent="0.25">
      <c r="A24" s="2"/>
      <c r="B24" s="17" t="s">
        <v>26</v>
      </c>
      <c r="C24" s="7" t="s">
        <v>121</v>
      </c>
      <c r="D24" s="3"/>
    </row>
    <row r="25" spans="1:4" x14ac:dyDescent="0.25">
      <c r="A25" s="2"/>
      <c r="B25" s="17" t="s">
        <v>27</v>
      </c>
      <c r="C25" s="7" t="s">
        <v>69</v>
      </c>
      <c r="D25" s="3"/>
    </row>
    <row r="26" spans="1:4" x14ac:dyDescent="0.25">
      <c r="A26" s="2"/>
      <c r="B26" s="17" t="s">
        <v>30</v>
      </c>
      <c r="C26" s="7" t="s">
        <v>5</v>
      </c>
      <c r="D26" s="3"/>
    </row>
    <row r="27" spans="1:4" x14ac:dyDescent="0.25">
      <c r="A27" s="2"/>
      <c r="B27" s="17" t="s">
        <v>32</v>
      </c>
      <c r="C27" s="7" t="s">
        <v>59</v>
      </c>
      <c r="D27" s="3"/>
    </row>
    <row r="28" spans="1:4" x14ac:dyDescent="0.25">
      <c r="A28" s="2"/>
      <c r="B28" s="11" t="s">
        <v>33</v>
      </c>
      <c r="C28" s="7" t="s">
        <v>41</v>
      </c>
      <c r="D28" s="3"/>
    </row>
    <row r="29" spans="1:4" ht="30" x14ac:dyDescent="0.25">
      <c r="A29" s="2"/>
      <c r="B29" s="11" t="s">
        <v>28</v>
      </c>
      <c r="C29" s="7" t="s">
        <v>70</v>
      </c>
      <c r="D29" s="3"/>
    </row>
    <row r="30" spans="1:4" x14ac:dyDescent="0.25">
      <c r="A30" s="2"/>
      <c r="B30" s="11" t="s">
        <v>29</v>
      </c>
      <c r="C30" s="7" t="s">
        <v>5</v>
      </c>
      <c r="D30" s="3"/>
    </row>
    <row r="31" spans="1:4" x14ac:dyDescent="0.25">
      <c r="A31" s="2"/>
      <c r="B31" s="11" t="s">
        <v>34</v>
      </c>
      <c r="C31" s="7"/>
      <c r="D31" s="3"/>
    </row>
    <row r="32" spans="1:4" x14ac:dyDescent="0.25">
      <c r="A32" s="2"/>
      <c r="B32" s="11" t="s">
        <v>35</v>
      </c>
      <c r="C32" s="7"/>
      <c r="D32" s="3"/>
    </row>
    <row r="33" spans="1:4" x14ac:dyDescent="0.25">
      <c r="A33" s="2"/>
      <c r="B33" s="11" t="s">
        <v>24</v>
      </c>
      <c r="C33" s="7"/>
      <c r="D33" s="3"/>
    </row>
    <row r="34" spans="1:4" ht="6.75" customHeight="1" x14ac:dyDescent="0.25">
      <c r="B34" s="12"/>
      <c r="C34" s="5"/>
    </row>
    <row r="35" spans="1:4" x14ac:dyDescent="0.25">
      <c r="A35" s="2"/>
      <c r="B35" s="11" t="s">
        <v>3</v>
      </c>
      <c r="C35" s="8" t="s">
        <v>5</v>
      </c>
      <c r="D35" s="3"/>
    </row>
    <row r="36" spans="1:4" x14ac:dyDescent="0.25">
      <c r="A36" s="2"/>
      <c r="B36" s="13" t="str">
        <f>IF(C35="ANO","Počet zpracovatelů:"," ")</f>
        <v xml:space="preserve"> </v>
      </c>
      <c r="C36" s="9">
        <v>2</v>
      </c>
      <c r="D36" s="3"/>
    </row>
    <row r="37" spans="1:4" ht="6.75" customHeight="1" x14ac:dyDescent="0.25">
      <c r="B37" s="12"/>
      <c r="C37" s="5">
        <v>3</v>
      </c>
    </row>
    <row r="38" spans="1:4" x14ac:dyDescent="0.25">
      <c r="B38" s="11" t="str">
        <f>IF(C36&gt;0,"ZPRACOVATEL 1"," ")</f>
        <v>ZPRACOVATEL 1</v>
      </c>
      <c r="C38" s="5"/>
    </row>
    <row r="39" spans="1:4" x14ac:dyDescent="0.25">
      <c r="A39" s="2"/>
      <c r="B39" s="11" t="str">
        <f>IF(C36&gt;0,"Firma (název) zpracovatele:"," ")</f>
        <v>Firma (název) zpracovatele:</v>
      </c>
      <c r="C39" s="7"/>
      <c r="D39" s="3"/>
    </row>
    <row r="40" spans="1:4" x14ac:dyDescent="0.25">
      <c r="A40" s="2"/>
      <c r="B40" s="11" t="str">
        <f>IF(C36&gt;0,"se sídlem:"," ")</f>
        <v>se sídlem:</v>
      </c>
      <c r="C40" s="7"/>
      <c r="D40" s="3"/>
    </row>
    <row r="41" spans="1:4" x14ac:dyDescent="0.25">
      <c r="A41" s="2"/>
      <c r="B41" s="11" t="str">
        <f>IF(C36&gt;0,"IČ:"," ")</f>
        <v>IČ:</v>
      </c>
      <c r="C41" s="7"/>
      <c r="D41" s="3"/>
    </row>
    <row r="42" spans="1:4" x14ac:dyDescent="0.25">
      <c r="A42" s="2"/>
      <c r="B42" s="11" t="str">
        <f>IF(C36&gt;0,"odpovědná osoba:"," ")</f>
        <v>odpovědná osoba:</v>
      </c>
      <c r="C42" s="7"/>
      <c r="D42" s="3"/>
    </row>
    <row r="43" spans="1:4" x14ac:dyDescent="0.25">
      <c r="A43" s="2"/>
      <c r="B43" s="11" t="str">
        <f>IF(C36&gt;0,"e-mail:"," ")</f>
        <v>e-mail:</v>
      </c>
      <c r="C43" s="18"/>
      <c r="D43" s="3"/>
    </row>
    <row r="44" spans="1:4" x14ac:dyDescent="0.25">
      <c r="A44" s="2"/>
      <c r="B44" s="11" t="str">
        <f>IF(C36&gt;0,"telefon:"," ")</f>
        <v>telefon:</v>
      </c>
      <c r="C44" s="7"/>
      <c r="D44" s="3"/>
    </row>
    <row r="45" spans="1:4" x14ac:dyDescent="0.25">
      <c r="A45" s="2"/>
      <c r="B45" s="11" t="str">
        <f>IF(C36&gt;0,"Smlouva o zpracování OÚ:"," ")</f>
        <v>Smlouva o zpracování OÚ:</v>
      </c>
      <c r="C45" s="7"/>
      <c r="D45" s="3"/>
    </row>
    <row r="46" spans="1:4" x14ac:dyDescent="0.25">
      <c r="A46" s="2"/>
      <c r="B46" s="11" t="e">
        <f>IF(AND(C36&gt;0,C45=#REF!),"Právní předpis:"," ")</f>
        <v>#REF!</v>
      </c>
      <c r="C46" s="7" t="e">
        <f>IF(B46=" "," ","")</f>
        <v>#REF!</v>
      </c>
      <c r="D46" s="3"/>
    </row>
    <row r="47" spans="1:4" ht="6.75" customHeight="1" x14ac:dyDescent="0.25">
      <c r="B47" s="12"/>
      <c r="C47" s="5">
        <v>3</v>
      </c>
    </row>
    <row r="48" spans="1:4" x14ac:dyDescent="0.25">
      <c r="B48" s="11" t="str">
        <f>IF(C36&gt;1,"ZPRACOVATEL 2"," ")</f>
        <v>ZPRACOVATEL 2</v>
      </c>
      <c r="C48" s="5"/>
    </row>
    <row r="49" spans="1:4" x14ac:dyDescent="0.25">
      <c r="A49" s="2"/>
      <c r="B49" s="11" t="str">
        <f>IF(C36&gt;1,"Firma (název) zpracovatele:"," ")</f>
        <v>Firma (název) zpracovatele:</v>
      </c>
      <c r="C49" s="7"/>
      <c r="D49" s="3"/>
    </row>
    <row r="50" spans="1:4" x14ac:dyDescent="0.25">
      <c r="A50" s="2"/>
      <c r="B50" s="11" t="str">
        <f>IF(C36&gt;1,"se sídlem:"," ")</f>
        <v>se sídlem:</v>
      </c>
      <c r="C50" s="7"/>
      <c r="D50" s="3"/>
    </row>
    <row r="51" spans="1:4" x14ac:dyDescent="0.25">
      <c r="A51" s="2"/>
      <c r="B51" s="11" t="str">
        <f>IF(C36&gt;1,"IČ:"," ")</f>
        <v>IČ:</v>
      </c>
      <c r="C51" s="7"/>
      <c r="D51" s="3"/>
    </row>
    <row r="52" spans="1:4" x14ac:dyDescent="0.25">
      <c r="A52" s="2"/>
      <c r="B52" s="11" t="str">
        <f>IF(C36&gt;1,"odpovědná osoba:"," ")</f>
        <v>odpovědná osoba:</v>
      </c>
      <c r="C52" s="7"/>
      <c r="D52" s="3"/>
    </row>
    <row r="53" spans="1:4" x14ac:dyDescent="0.25">
      <c r="A53" s="2"/>
      <c r="B53" s="11" t="str">
        <f>IF(C36&gt;1,"e-mail:"," ")</f>
        <v>e-mail:</v>
      </c>
      <c r="C53" s="7"/>
      <c r="D53" s="3"/>
    </row>
    <row r="54" spans="1:4" x14ac:dyDescent="0.25">
      <c r="A54" s="2"/>
      <c r="B54" s="11" t="str">
        <f>IF(C36&gt;1,"telefon:"," ")</f>
        <v>telefon:</v>
      </c>
      <c r="C54" s="7"/>
      <c r="D54" s="3"/>
    </row>
    <row r="55" spans="1:4" x14ac:dyDescent="0.25">
      <c r="A55" s="2"/>
      <c r="B55" s="11" t="str">
        <f>IF(C36&gt;1,"Smlouva o zpracování OÚ:"," ")</f>
        <v>Smlouva o zpracování OÚ:</v>
      </c>
      <c r="C55" s="7"/>
      <c r="D55" s="3"/>
    </row>
    <row r="56" spans="1:4" x14ac:dyDescent="0.25">
      <c r="A56" s="2"/>
      <c r="B56" s="11" t="e">
        <f>IF(AND(C36&gt;1,C55=#REF!),"Právní předpis:"," ")</f>
        <v>#REF!</v>
      </c>
      <c r="C56" s="7"/>
      <c r="D56" s="3"/>
    </row>
    <row r="57" spans="1:4" ht="6.75" customHeight="1" x14ac:dyDescent="0.25">
      <c r="B57" s="12"/>
      <c r="C57" s="5">
        <v>3</v>
      </c>
    </row>
    <row r="58" spans="1:4" x14ac:dyDescent="0.25">
      <c r="B58" s="11" t="str">
        <f>IF(C36&gt;2,"ZPRACOVATEL 3"," ")</f>
        <v xml:space="preserve"> </v>
      </c>
      <c r="C58" s="5"/>
    </row>
    <row r="59" spans="1:4" x14ac:dyDescent="0.25">
      <c r="A59" s="2"/>
      <c r="B59" s="11" t="str">
        <f>IF(C36&gt;2,"Firma (název) zpracovatele:"," ")</f>
        <v xml:space="preserve"> </v>
      </c>
      <c r="C59" s="7"/>
      <c r="D59" s="3"/>
    </row>
    <row r="60" spans="1:4" x14ac:dyDescent="0.25">
      <c r="A60" s="2"/>
      <c r="B60" s="11" t="str">
        <f>IF(C36&gt;2,"se sídlem:"," ")</f>
        <v xml:space="preserve"> </v>
      </c>
      <c r="C60" s="7"/>
      <c r="D60" s="3"/>
    </row>
    <row r="61" spans="1:4" x14ac:dyDescent="0.25">
      <c r="A61" s="2"/>
      <c r="B61" s="11" t="str">
        <f>IF(C36&gt;2,"IČ:"," ")</f>
        <v xml:space="preserve"> </v>
      </c>
      <c r="C61" s="7" t="str">
        <f t="shared" ref="C61:C64" si="0">IF(B61=" "," ","")</f>
        <v xml:space="preserve"> </v>
      </c>
      <c r="D61" s="3"/>
    </row>
    <row r="62" spans="1:4" x14ac:dyDescent="0.25">
      <c r="A62" s="2"/>
      <c r="B62" s="11" t="str">
        <f>IF(C36&gt;2,"odpovědná osoba:"," ")</f>
        <v xml:space="preserve"> </v>
      </c>
      <c r="C62" s="7"/>
      <c r="D62" s="3"/>
    </row>
    <row r="63" spans="1:4" x14ac:dyDescent="0.25">
      <c r="A63" s="2"/>
      <c r="B63" s="11" t="str">
        <f>IF(C36&gt;2,"e-mail:"," ")</f>
        <v xml:space="preserve"> </v>
      </c>
      <c r="C63" s="7" t="str">
        <f t="shared" si="0"/>
        <v xml:space="preserve"> </v>
      </c>
      <c r="D63" s="3"/>
    </row>
    <row r="64" spans="1:4" x14ac:dyDescent="0.25">
      <c r="A64" s="2"/>
      <c r="B64" s="11" t="str">
        <f>IF(C36&gt;2,"telefon:"," ")</f>
        <v xml:space="preserve"> </v>
      </c>
      <c r="C64" s="7" t="str">
        <f t="shared" si="0"/>
        <v xml:space="preserve"> </v>
      </c>
      <c r="D64" s="3"/>
    </row>
    <row r="65" spans="1:4" x14ac:dyDescent="0.25">
      <c r="A65" s="2"/>
      <c r="B65" s="11" t="str">
        <f>IF(C36&gt;2,"Smlouva o zpracování OÚ:"," ")</f>
        <v xml:space="preserve"> </v>
      </c>
      <c r="C65" s="7"/>
      <c r="D65" s="3"/>
    </row>
    <row r="66" spans="1:4" x14ac:dyDescent="0.25">
      <c r="A66" s="2"/>
      <c r="B66" s="11" t="e">
        <f>IF(AND(C36&gt;2,C65=#REF!),"Právní předpis:"," ")</f>
        <v>#REF!</v>
      </c>
      <c r="C66" s="7" t="e">
        <f>IF(B66=" "," ","")</f>
        <v>#REF!</v>
      </c>
      <c r="D66" s="3"/>
    </row>
    <row r="67" spans="1:4" ht="6.75" customHeight="1" x14ac:dyDescent="0.25">
      <c r="B67" s="12"/>
      <c r="C67" s="5">
        <v>3</v>
      </c>
    </row>
    <row r="68" spans="1:4" x14ac:dyDescent="0.25">
      <c r="B68" s="11" t="str">
        <f>IF(C36&gt;3,"ZPRACOVATEL 4"," ")</f>
        <v xml:space="preserve"> </v>
      </c>
      <c r="C68" s="5"/>
    </row>
    <row r="69" spans="1:4" x14ac:dyDescent="0.25">
      <c r="A69" s="2"/>
      <c r="B69" s="11" t="str">
        <f>IF(C36&gt;3,"Firma (název) zpracovatele:"," ")</f>
        <v xml:space="preserve"> </v>
      </c>
      <c r="C69" s="7" t="str">
        <f t="shared" ref="C69:C74" si="1">IF(B69=" "," ","")</f>
        <v xml:space="preserve"> </v>
      </c>
      <c r="D69" s="3"/>
    </row>
    <row r="70" spans="1:4" x14ac:dyDescent="0.25">
      <c r="A70" s="2"/>
      <c r="B70" s="11" t="str">
        <f>IF(C36&gt;3,"se sídlem:"," ")</f>
        <v xml:space="preserve"> </v>
      </c>
      <c r="C70" s="7" t="str">
        <f t="shared" si="1"/>
        <v xml:space="preserve"> </v>
      </c>
      <c r="D70" s="3"/>
    </row>
    <row r="71" spans="1:4" x14ac:dyDescent="0.25">
      <c r="A71" s="2"/>
      <c r="B71" s="11" t="str">
        <f>IF(C36&gt;3,"IČ:"," ")</f>
        <v xml:space="preserve"> </v>
      </c>
      <c r="C71" s="7" t="str">
        <f t="shared" si="1"/>
        <v xml:space="preserve"> </v>
      </c>
      <c r="D71" s="3"/>
    </row>
    <row r="72" spans="1:4" x14ac:dyDescent="0.25">
      <c r="A72" s="2"/>
      <c r="B72" s="11" t="str">
        <f>IF(C36&gt;3,"odpovědná osoba:"," ")</f>
        <v xml:space="preserve"> </v>
      </c>
      <c r="C72" s="7" t="str">
        <f t="shared" si="1"/>
        <v xml:space="preserve"> </v>
      </c>
      <c r="D72" s="3"/>
    </row>
    <row r="73" spans="1:4" x14ac:dyDescent="0.25">
      <c r="A73" s="2"/>
      <c r="B73" s="11" t="str">
        <f>IF(C36&gt;3,"e-mail:"," ")</f>
        <v xml:space="preserve"> </v>
      </c>
      <c r="C73" s="7" t="str">
        <f t="shared" si="1"/>
        <v xml:space="preserve"> </v>
      </c>
      <c r="D73" s="3"/>
    </row>
    <row r="74" spans="1:4" x14ac:dyDescent="0.25">
      <c r="A74" s="2"/>
      <c r="B74" s="11" t="str">
        <f>IF(C36&gt;3,"telefon:"," ")</f>
        <v xml:space="preserve"> </v>
      </c>
      <c r="C74" s="7" t="str">
        <f t="shared" si="1"/>
        <v xml:space="preserve"> </v>
      </c>
      <c r="D74" s="3"/>
    </row>
    <row r="75" spans="1:4" x14ac:dyDescent="0.25">
      <c r="A75" s="2"/>
      <c r="B75" s="11" t="str">
        <f>IF(C36&gt;3,"Smlouva o zpracování OÚ:"," ")</f>
        <v xml:space="preserve"> </v>
      </c>
      <c r="C75" s="7" t="s">
        <v>8</v>
      </c>
      <c r="D75" s="3"/>
    </row>
    <row r="76" spans="1:4" x14ac:dyDescent="0.25">
      <c r="A76" s="2"/>
      <c r="B76" s="11" t="e">
        <f>IF(AND(C36&gt;3,C75=#REF!),"Právní předpis:"," ")</f>
        <v>#REF!</v>
      </c>
      <c r="C76" s="7" t="e">
        <f>IF(B76=" "," ","")</f>
        <v>#REF!</v>
      </c>
      <c r="D76" s="3"/>
    </row>
    <row r="77" spans="1:4" ht="6.75" customHeight="1" x14ac:dyDescent="0.25">
      <c r="B77" s="12"/>
      <c r="C77" s="5">
        <v>3</v>
      </c>
    </row>
    <row r="78" spans="1:4" x14ac:dyDescent="0.25">
      <c r="B78" s="11" t="str">
        <f>IF(C36&gt;4,"ZPRACOVATEL 5"," ")</f>
        <v xml:space="preserve"> </v>
      </c>
      <c r="C78" s="5"/>
    </row>
    <row r="79" spans="1:4" x14ac:dyDescent="0.25">
      <c r="A79" s="2"/>
      <c r="B79" s="11" t="str">
        <f>IF(C36&gt;4,"Firma (název) zpracovatele:"," ")</f>
        <v xml:space="preserve"> </v>
      </c>
      <c r="C79" s="7" t="str">
        <f t="shared" ref="C79:C84" si="2">IF(B79=" "," ","")</f>
        <v xml:space="preserve"> </v>
      </c>
      <c r="D79" s="3"/>
    </row>
    <row r="80" spans="1:4" x14ac:dyDescent="0.25">
      <c r="A80" s="2"/>
      <c r="B80" s="11" t="str">
        <f>IF(C36&gt;4,"se sídlem:"," ")</f>
        <v xml:space="preserve"> </v>
      </c>
      <c r="C80" s="7" t="str">
        <f t="shared" si="2"/>
        <v xml:space="preserve"> </v>
      </c>
      <c r="D80" s="3"/>
    </row>
    <row r="81" spans="1:4" x14ac:dyDescent="0.25">
      <c r="A81" s="2"/>
      <c r="B81" s="11" t="str">
        <f>IF(C36&gt;4,"IČ:"," ")</f>
        <v xml:space="preserve"> </v>
      </c>
      <c r="C81" s="7" t="str">
        <f t="shared" si="2"/>
        <v xml:space="preserve"> </v>
      </c>
      <c r="D81" s="3"/>
    </row>
    <row r="82" spans="1:4" x14ac:dyDescent="0.25">
      <c r="A82" s="2"/>
      <c r="B82" s="11" t="str">
        <f>IF(C36&gt;4,"odpovědná osoba:"," ")</f>
        <v xml:space="preserve"> </v>
      </c>
      <c r="C82" s="7" t="str">
        <f t="shared" si="2"/>
        <v xml:space="preserve"> </v>
      </c>
      <c r="D82" s="3"/>
    </row>
    <row r="83" spans="1:4" x14ac:dyDescent="0.25">
      <c r="A83" s="2"/>
      <c r="B83" s="11" t="str">
        <f>IF(C36&gt;4,"e-mail:"," ")</f>
        <v xml:space="preserve"> </v>
      </c>
      <c r="C83" s="7" t="str">
        <f t="shared" si="2"/>
        <v xml:space="preserve"> </v>
      </c>
      <c r="D83" s="3"/>
    </row>
    <row r="84" spans="1:4" x14ac:dyDescent="0.25">
      <c r="A84" s="2"/>
      <c r="B84" s="11" t="str">
        <f>IF(C36&gt;4,"telefon:"," ")</f>
        <v xml:space="preserve"> </v>
      </c>
      <c r="C84" s="7" t="str">
        <f t="shared" si="2"/>
        <v xml:space="preserve"> </v>
      </c>
      <c r="D84" s="3"/>
    </row>
    <row r="85" spans="1:4" x14ac:dyDescent="0.25">
      <c r="A85" s="2"/>
      <c r="B85" s="11" t="str">
        <f>IF(C36&gt;4,"Smlouva o zpracování OÚ:"," ")</f>
        <v xml:space="preserve"> </v>
      </c>
      <c r="C85" s="7" t="s">
        <v>8</v>
      </c>
      <c r="D85" s="3"/>
    </row>
    <row r="86" spans="1:4" x14ac:dyDescent="0.25">
      <c r="A86" s="2"/>
      <c r="B86" s="11" t="e">
        <f>IF(AND(C36&gt;4,C85=#REF!),"Právní předpis:"," ")</f>
        <v>#REF!</v>
      </c>
      <c r="C86" s="7" t="e">
        <f>IF(B86=" "," ","")</f>
        <v>#REF!</v>
      </c>
      <c r="D86" s="3"/>
    </row>
  </sheetData>
  <conditionalFormatting sqref="B39">
    <cfRule type="cellIs" dxfId="336" priority="85" operator="equal">
      <formula>" "</formula>
    </cfRule>
  </conditionalFormatting>
  <conditionalFormatting sqref="B41:C46 B40">
    <cfRule type="cellIs" dxfId="335" priority="84" operator="equal">
      <formula>" "</formula>
    </cfRule>
  </conditionalFormatting>
  <conditionalFormatting sqref="B36">
    <cfRule type="cellIs" dxfId="334" priority="83" operator="equal">
      <formula>" "</formula>
    </cfRule>
  </conditionalFormatting>
  <conditionalFormatting sqref="B38">
    <cfRule type="cellIs" dxfId="333" priority="82" operator="equal">
      <formula>" "</formula>
    </cfRule>
  </conditionalFormatting>
  <conditionalFormatting sqref="C41:C46">
    <cfRule type="cellIs" dxfId="332" priority="76" operator="equal">
      <formula>" "</formula>
    </cfRule>
    <cfRule type="cellIs" dxfId="331" priority="81" operator="equal">
      <formula>" "</formula>
    </cfRule>
  </conditionalFormatting>
  <conditionalFormatting sqref="C41">
    <cfRule type="cellIs" dxfId="330" priority="80" operator="equal">
      <formula>" "</formula>
    </cfRule>
  </conditionalFormatting>
  <conditionalFormatting sqref="C42">
    <cfRule type="cellIs" dxfId="329" priority="79" operator="equal">
      <formula>" "</formula>
    </cfRule>
  </conditionalFormatting>
  <conditionalFormatting sqref="C43">
    <cfRule type="cellIs" dxfId="328" priority="78" operator="equal">
      <formula>" "</formula>
    </cfRule>
  </conditionalFormatting>
  <conditionalFormatting sqref="C44">
    <cfRule type="cellIs" dxfId="327" priority="77" operator="equal">
      <formula>" "</formula>
    </cfRule>
  </conditionalFormatting>
  <conditionalFormatting sqref="C36">
    <cfRule type="expression" dxfId="326" priority="75">
      <formula>$B$36="Počet zpracovatelů:"</formula>
    </cfRule>
  </conditionalFormatting>
  <conditionalFormatting sqref="C45">
    <cfRule type="expression" dxfId="325" priority="74">
      <formula>$B$45="Smlouva o zpracování OÚ:"</formula>
    </cfRule>
  </conditionalFormatting>
  <conditionalFormatting sqref="B49">
    <cfRule type="cellIs" dxfId="324" priority="73" operator="equal">
      <formula>" "</formula>
    </cfRule>
  </conditionalFormatting>
  <conditionalFormatting sqref="B56:C56 B50:B55">
    <cfRule type="cellIs" dxfId="323" priority="72" operator="equal">
      <formula>" "</formula>
    </cfRule>
  </conditionalFormatting>
  <conditionalFormatting sqref="B48">
    <cfRule type="cellIs" dxfId="322" priority="71" operator="equal">
      <formula>" "</formula>
    </cfRule>
  </conditionalFormatting>
  <conditionalFormatting sqref="C56">
    <cfRule type="cellIs" dxfId="321" priority="69" operator="equal">
      <formula>" "</formula>
    </cfRule>
    <cfRule type="cellIs" dxfId="320" priority="70" operator="equal">
      <formula>" "</formula>
    </cfRule>
  </conditionalFormatting>
  <conditionalFormatting sqref="C60">
    <cfRule type="cellIs" dxfId="319" priority="64" operator="equal">
      <formula>" "</formula>
    </cfRule>
  </conditionalFormatting>
  <conditionalFormatting sqref="C61">
    <cfRule type="cellIs" dxfId="318" priority="63" operator="equal">
      <formula>" "</formula>
    </cfRule>
  </conditionalFormatting>
  <conditionalFormatting sqref="C62">
    <cfRule type="cellIs" dxfId="317" priority="62" operator="equal">
      <formula>" "</formula>
    </cfRule>
  </conditionalFormatting>
  <conditionalFormatting sqref="C63">
    <cfRule type="cellIs" dxfId="316" priority="61" operator="equal">
      <formula>" "</formula>
    </cfRule>
  </conditionalFormatting>
  <conditionalFormatting sqref="C64">
    <cfRule type="cellIs" dxfId="315" priority="60" operator="equal">
      <formula>" "</formula>
    </cfRule>
  </conditionalFormatting>
  <conditionalFormatting sqref="B59:C59">
    <cfRule type="cellIs" dxfId="314" priority="68" operator="equal">
      <formula>" "</formula>
    </cfRule>
  </conditionalFormatting>
  <conditionalFormatting sqref="B60:C66">
    <cfRule type="cellIs" dxfId="313" priority="67" operator="equal">
      <formula>" "</formula>
    </cfRule>
  </conditionalFormatting>
  <conditionalFormatting sqref="B58">
    <cfRule type="cellIs" dxfId="312" priority="66" operator="equal">
      <formula>" "</formula>
    </cfRule>
  </conditionalFormatting>
  <conditionalFormatting sqref="C59:C66">
    <cfRule type="cellIs" dxfId="311" priority="59" operator="equal">
      <formula>" "</formula>
    </cfRule>
    <cfRule type="cellIs" dxfId="310" priority="65" operator="equal">
      <formula>" "</formula>
    </cfRule>
  </conditionalFormatting>
  <conditionalFormatting sqref="C65">
    <cfRule type="expression" dxfId="309" priority="58">
      <formula>$B$65="Smlouva o zpracování OÚ:"</formula>
    </cfRule>
  </conditionalFormatting>
  <conditionalFormatting sqref="B69:C69">
    <cfRule type="cellIs" dxfId="308" priority="57" operator="equal">
      <formula>" "</formula>
    </cfRule>
  </conditionalFormatting>
  <conditionalFormatting sqref="B70:C76">
    <cfRule type="cellIs" dxfId="307" priority="56" operator="equal">
      <formula>" "</formula>
    </cfRule>
  </conditionalFormatting>
  <conditionalFormatting sqref="B68">
    <cfRule type="cellIs" dxfId="306" priority="55" operator="equal">
      <formula>" "</formula>
    </cfRule>
  </conditionalFormatting>
  <conditionalFormatting sqref="C69:C76">
    <cfRule type="cellIs" dxfId="305" priority="48" operator="equal">
      <formula>" "</formula>
    </cfRule>
    <cfRule type="cellIs" dxfId="304" priority="54" operator="equal">
      <formula>" "</formula>
    </cfRule>
  </conditionalFormatting>
  <conditionalFormatting sqref="C70">
    <cfRule type="cellIs" dxfId="303" priority="53" operator="equal">
      <formula>" "</formula>
    </cfRule>
  </conditionalFormatting>
  <conditionalFormatting sqref="C71">
    <cfRule type="cellIs" dxfId="302" priority="52" operator="equal">
      <formula>" "</formula>
    </cfRule>
  </conditionalFormatting>
  <conditionalFormatting sqref="C72">
    <cfRule type="cellIs" dxfId="301" priority="51" operator="equal">
      <formula>" "</formula>
    </cfRule>
  </conditionalFormatting>
  <conditionalFormatting sqref="C73">
    <cfRule type="cellIs" dxfId="300" priority="50" operator="equal">
      <formula>" "</formula>
    </cfRule>
  </conditionalFormatting>
  <conditionalFormatting sqref="C74">
    <cfRule type="cellIs" dxfId="299" priority="49" operator="equal">
      <formula>" "</formula>
    </cfRule>
  </conditionalFormatting>
  <conditionalFormatting sqref="C75">
    <cfRule type="expression" dxfId="298" priority="47">
      <formula>$B$75="Smlouva o zpracování OÚ:"</formula>
    </cfRule>
  </conditionalFormatting>
  <conditionalFormatting sqref="B79:C79">
    <cfRule type="cellIs" dxfId="297" priority="46" operator="equal">
      <formula>" "</formula>
    </cfRule>
  </conditionalFormatting>
  <conditionalFormatting sqref="B80:C86">
    <cfRule type="cellIs" dxfId="296" priority="45" operator="equal">
      <formula>" "</formula>
    </cfRule>
  </conditionalFormatting>
  <conditionalFormatting sqref="B78">
    <cfRule type="cellIs" dxfId="295" priority="44" operator="equal">
      <formula>" "</formula>
    </cfRule>
  </conditionalFormatting>
  <conditionalFormatting sqref="C79:C86">
    <cfRule type="cellIs" dxfId="294" priority="37" operator="equal">
      <formula>" "</formula>
    </cfRule>
    <cfRule type="cellIs" dxfId="293" priority="43" operator="equal">
      <formula>" "</formula>
    </cfRule>
  </conditionalFormatting>
  <conditionalFormatting sqref="C80">
    <cfRule type="cellIs" dxfId="292" priority="42" operator="equal">
      <formula>" "</formula>
    </cfRule>
  </conditionalFormatting>
  <conditionalFormatting sqref="C81">
    <cfRule type="cellIs" dxfId="291" priority="41" operator="equal">
      <formula>" "</formula>
    </cfRule>
  </conditionalFormatting>
  <conditionalFormatting sqref="C82">
    <cfRule type="cellIs" dxfId="290" priority="40" operator="equal">
      <formula>" "</formula>
    </cfRule>
  </conditionalFormatting>
  <conditionalFormatting sqref="C83">
    <cfRule type="cellIs" dxfId="289" priority="39" operator="equal">
      <formula>" "</formula>
    </cfRule>
  </conditionalFormatting>
  <conditionalFormatting sqref="C84">
    <cfRule type="cellIs" dxfId="288" priority="38" operator="equal">
      <formula>" "</formula>
    </cfRule>
  </conditionalFormatting>
  <conditionalFormatting sqref="C85">
    <cfRule type="expression" dxfId="287" priority="36">
      <formula>$B$85="Smlouva o zpracování OÚ:"</formula>
    </cfRule>
  </conditionalFormatting>
  <conditionalFormatting sqref="C39">
    <cfRule type="cellIs" dxfId="286" priority="35" operator="equal">
      <formula>" "</formula>
    </cfRule>
  </conditionalFormatting>
  <conditionalFormatting sqref="C40">
    <cfRule type="cellIs" dxfId="285" priority="34" operator="equal">
      <formula>" "</formula>
    </cfRule>
  </conditionalFormatting>
  <conditionalFormatting sqref="C39:C40">
    <cfRule type="cellIs" dxfId="284" priority="31" operator="equal">
      <formula>" "</formula>
    </cfRule>
    <cfRule type="cellIs" dxfId="283" priority="33" operator="equal">
      <formula>" "</formula>
    </cfRule>
  </conditionalFormatting>
  <conditionalFormatting sqref="C40">
    <cfRule type="cellIs" dxfId="282" priority="32" operator="equal">
      <formula>" "</formula>
    </cfRule>
  </conditionalFormatting>
  <conditionalFormatting sqref="C23">
    <cfRule type="cellIs" dxfId="281" priority="29" operator="equal">
      <formula>"NEVÍM"</formula>
    </cfRule>
    <cfRule type="cellIs" dxfId="280" priority="30" operator="equal">
      <formula>"ANO"</formula>
    </cfRule>
  </conditionalFormatting>
  <conditionalFormatting sqref="C21">
    <cfRule type="expression" dxfId="279" priority="28">
      <formula>$B$21="      - jejich druh:"</formula>
    </cfRule>
  </conditionalFormatting>
  <conditionalFormatting sqref="C22">
    <cfRule type="expression" dxfId="278" priority="27">
      <formula>$B$21="      - jejich druh:"</formula>
    </cfRule>
  </conditionalFormatting>
  <conditionalFormatting sqref="C20">
    <cfRule type="cellIs" dxfId="277" priority="26" operator="equal">
      <formula>"NEVÍM"</formula>
    </cfRule>
  </conditionalFormatting>
  <conditionalFormatting sqref="C33">
    <cfRule type="cellIs" dxfId="276" priority="24" operator="equal">
      <formula>"NEVÍM"</formula>
    </cfRule>
    <cfRule type="cellIs" dxfId="275" priority="25" operator="equal">
      <formula>"ANO"</formula>
    </cfRule>
  </conditionalFormatting>
  <conditionalFormatting sqref="C30">
    <cfRule type="cellIs" dxfId="274" priority="22" operator="equal">
      <formula>"NEVÍM"</formula>
    </cfRule>
    <cfRule type="cellIs" dxfId="273" priority="23" operator="equal">
      <formula>"ANO"</formula>
    </cfRule>
  </conditionalFormatting>
  <conditionalFormatting sqref="C32">
    <cfRule type="expression" dxfId="272" priority="12">
      <formula>$C$31="NE"</formula>
    </cfRule>
  </conditionalFormatting>
  <conditionalFormatting sqref="B32">
    <cfRule type="expression" dxfId="271" priority="11">
      <formula>$C$31="NE"</formula>
    </cfRule>
  </conditionalFormatting>
  <conditionalFormatting sqref="C49">
    <cfRule type="cellIs" dxfId="270" priority="10" operator="equal">
      <formula>" "</formula>
    </cfRule>
  </conditionalFormatting>
  <conditionalFormatting sqref="C50:C55">
    <cfRule type="cellIs" dxfId="269" priority="9" operator="equal">
      <formula>" "</formula>
    </cfRule>
  </conditionalFormatting>
  <conditionalFormatting sqref="C49:C55">
    <cfRule type="cellIs" dxfId="268" priority="2" operator="equal">
      <formula>" "</formula>
    </cfRule>
    <cfRule type="cellIs" dxfId="267" priority="8" operator="equal">
      <formula>" "</formula>
    </cfRule>
  </conditionalFormatting>
  <conditionalFormatting sqref="C50">
    <cfRule type="cellIs" dxfId="266" priority="7" operator="equal">
      <formula>" "</formula>
    </cfRule>
  </conditionalFormatting>
  <conditionalFormatting sqref="C51">
    <cfRule type="cellIs" dxfId="265" priority="6" operator="equal">
      <formula>" "</formula>
    </cfRule>
  </conditionalFormatting>
  <conditionalFormatting sqref="C52">
    <cfRule type="cellIs" dxfId="264" priority="5" operator="equal">
      <formula>" "</formula>
    </cfRule>
  </conditionalFormatting>
  <conditionalFormatting sqref="C53">
    <cfRule type="cellIs" dxfId="263" priority="4" operator="equal">
      <formula>" "</formula>
    </cfRule>
  </conditionalFormatting>
  <conditionalFormatting sqref="C54">
    <cfRule type="cellIs" dxfId="262" priority="3" operator="equal">
      <formula>" "</formula>
    </cfRule>
  </conditionalFormatting>
  <conditionalFormatting sqref="C55">
    <cfRule type="expression" dxfId="261" priority="1">
      <formula>$B$65="Smlouva o zpracování OÚ:"</formula>
    </cfRule>
  </conditionalFormatting>
  <conditionalFormatting sqref="C26">
    <cfRule type="cellIs" dxfId="260" priority="20" operator="equal">
      <formula>#REF!</formula>
    </cfRule>
    <cfRule type="cellIs" dxfId="259" priority="21" operator="equal">
      <formula>#REF!</formula>
    </cfRule>
  </conditionalFormatting>
  <conditionalFormatting sqref="C16">
    <cfRule type="cellIs" dxfId="258" priority="16" operator="equal">
      <formula>#REF!</formula>
    </cfRule>
    <cfRule type="cellIs" dxfId="257" priority="17" operator="equal">
      <formula>#REF!</formula>
    </cfRule>
    <cfRule type="cellIs" dxfId="256" priority="18" operator="equal">
      <formula>#REF!</formula>
    </cfRule>
    <cfRule type="cellIs" dxfId="255" priority="19" operator="equal">
      <formula>#REF!</formula>
    </cfRule>
  </conditionalFormatting>
  <conditionalFormatting sqref="C31">
    <cfRule type="cellIs" dxfId="254" priority="15" operator="equal">
      <formula>#REF!</formula>
    </cfRule>
  </conditionalFormatting>
  <conditionalFormatting sqref="C32">
    <cfRule type="cellIs" dxfId="253" priority="13" operator="equal">
      <formula>#REF!</formula>
    </cfRule>
    <cfRule type="cellIs" dxfId="252" priority="14" operator="equal">
      <formula>#REF!</formula>
    </cfRule>
  </conditionalFormatting>
  <dataValidations count="6">
    <dataValidation type="whole" allowBlank="1" showInputMessage="1" showErrorMessage="1" sqref="C47:C48 C57:C58 C67:C68 C77:C78 C36:C38">
      <formula1>1</formula1>
      <formula2>5</formula2>
    </dataValidation>
    <dataValidation type="list" allowBlank="1" showInputMessage="1" showErrorMessage="1" sqref="C16">
      <formula1>#REF!</formula1>
    </dataValidation>
    <dataValidation type="list" allowBlank="1" showInputMessage="1" showErrorMessage="1" sqref="C26">
      <formula1>#REF!</formula1>
    </dataValidation>
    <dataValidation type="list" allowBlank="1" showInputMessage="1" showErrorMessage="1" sqref="C15">
      <formula1>#REF!</formula1>
    </dataValidation>
    <dataValidation type="list" allowBlank="1" showInputMessage="1" showErrorMessage="1" sqref="C45 C85 C65 C75 C55">
      <formula1>#REF!</formula1>
    </dataValidation>
    <dataValidation type="list" allowBlank="1" showInputMessage="1" showErrorMessage="1" sqref="C20 C23 C30:C35">
      <formula1>#REF!</formula1>
    </dataValidation>
  </dataValidations>
  <hyperlinks>
    <hyperlink ref="C7" r:id="rId1"/>
  </hyperlinks>
  <pageMargins left="0.70866141732283472" right="0.70866141732283472" top="0.78740157480314965" bottom="0.78740157480314965" header="0.31496062992125984" footer="0.31496062992125984"/>
  <pageSetup paperSize="9" scale="80" orientation="portrait"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sheetPr>
  <dimension ref="A1:D87"/>
  <sheetViews>
    <sheetView zoomScaleNormal="100" workbookViewId="0">
      <selection activeCell="C25" sqref="C25"/>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0</v>
      </c>
      <c r="C2" s="15" t="s">
        <v>77</v>
      </c>
      <c r="D2" s="3"/>
    </row>
    <row r="3" spans="1:4" x14ac:dyDescent="0.25">
      <c r="A3" s="2"/>
      <c r="B3" s="11" t="s">
        <v>6</v>
      </c>
      <c r="C3" s="6">
        <v>5</v>
      </c>
      <c r="D3" s="3"/>
    </row>
    <row r="4" spans="1:4" x14ac:dyDescent="0.25">
      <c r="A4" s="2"/>
      <c r="B4" s="11" t="s">
        <v>1</v>
      </c>
      <c r="C4" s="7" t="s">
        <v>36</v>
      </c>
      <c r="D4" s="3"/>
    </row>
    <row r="5" spans="1:4" x14ac:dyDescent="0.25">
      <c r="A5" s="2"/>
      <c r="B5" s="11" t="s">
        <v>2</v>
      </c>
      <c r="C5" s="7"/>
      <c r="D5" s="3"/>
    </row>
    <row r="6" spans="1:4" x14ac:dyDescent="0.25">
      <c r="A6" s="2"/>
      <c r="B6" s="11" t="s">
        <v>14</v>
      </c>
      <c r="C6" s="7" t="s">
        <v>72</v>
      </c>
      <c r="D6" s="3"/>
    </row>
    <row r="7" spans="1:4" x14ac:dyDescent="0.25">
      <c r="A7" s="2"/>
      <c r="B7" s="11" t="s">
        <v>15</v>
      </c>
      <c r="C7" s="18" t="s">
        <v>73</v>
      </c>
      <c r="D7" s="3"/>
    </row>
    <row r="8" spans="1:4" x14ac:dyDescent="0.25">
      <c r="A8" s="2"/>
      <c r="B8" s="11" t="s">
        <v>16</v>
      </c>
      <c r="C8" s="19" t="s">
        <v>74</v>
      </c>
      <c r="D8" s="3"/>
    </row>
    <row r="9" spans="1:4" x14ac:dyDescent="0.25">
      <c r="A9" s="2"/>
      <c r="B9" s="11" t="s">
        <v>22</v>
      </c>
      <c r="C9" s="7" t="s">
        <v>117</v>
      </c>
      <c r="D9" s="3"/>
    </row>
    <row r="10" spans="1:4" x14ac:dyDescent="0.25">
      <c r="A10" s="2"/>
      <c r="B10" s="11" t="s">
        <v>23</v>
      </c>
      <c r="C10" s="7" t="s">
        <v>75</v>
      </c>
      <c r="D10" s="3"/>
    </row>
    <row r="11" spans="1:4" x14ac:dyDescent="0.25">
      <c r="B11" s="12"/>
      <c r="C11" s="5"/>
    </row>
    <row r="12" spans="1:4" x14ac:dyDescent="0.25">
      <c r="A12" s="2"/>
      <c r="B12" s="11" t="s">
        <v>9</v>
      </c>
      <c r="C12" s="16">
        <v>1500</v>
      </c>
      <c r="D12" s="3"/>
    </row>
    <row r="13" spans="1:4" x14ac:dyDescent="0.25">
      <c r="A13" s="2"/>
      <c r="B13" s="11" t="s">
        <v>13</v>
      </c>
      <c r="C13" s="7"/>
      <c r="D13" s="3"/>
    </row>
    <row r="14" spans="1:4" x14ac:dyDescent="0.25">
      <c r="A14" s="2"/>
      <c r="B14" s="11" t="s">
        <v>20</v>
      </c>
      <c r="C14" s="7" t="s">
        <v>21</v>
      </c>
      <c r="D14" s="3"/>
    </row>
    <row r="15" spans="1:4" x14ac:dyDescent="0.25">
      <c r="A15" s="2"/>
      <c r="B15" s="11" t="s">
        <v>17</v>
      </c>
      <c r="C15" s="7" t="s">
        <v>19</v>
      </c>
      <c r="D15" s="3"/>
    </row>
    <row r="16" spans="1:4" x14ac:dyDescent="0.25">
      <c r="A16" s="2"/>
      <c r="B16" s="11" t="s">
        <v>31</v>
      </c>
      <c r="C16" s="7" t="s">
        <v>5</v>
      </c>
      <c r="D16" s="3"/>
    </row>
    <row r="17" spans="1:4" ht="90" x14ac:dyDescent="0.25">
      <c r="A17" s="2"/>
      <c r="B17" s="11" t="s">
        <v>10</v>
      </c>
      <c r="C17" s="7" t="s">
        <v>76</v>
      </c>
      <c r="D17" s="3"/>
    </row>
    <row r="18" spans="1:4" x14ac:dyDescent="0.25">
      <c r="A18" s="2"/>
      <c r="B18" s="11" t="s">
        <v>25</v>
      </c>
      <c r="C18" s="7" t="s">
        <v>40</v>
      </c>
      <c r="D18" s="3"/>
    </row>
    <row r="19" spans="1:4" ht="150" x14ac:dyDescent="0.25">
      <c r="A19" s="2"/>
      <c r="B19" s="11"/>
      <c r="C19" s="7" t="s">
        <v>125</v>
      </c>
      <c r="D19" s="3"/>
    </row>
    <row r="20" spans="1:4" x14ac:dyDescent="0.25">
      <c r="A20" s="2"/>
      <c r="B20" s="11" t="s">
        <v>11</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12</v>
      </c>
      <c r="C23" s="7"/>
      <c r="D23" s="3"/>
    </row>
    <row r="24" spans="1:4" ht="30" x14ac:dyDescent="0.25">
      <c r="A24" s="2"/>
      <c r="B24" s="17" t="s">
        <v>26</v>
      </c>
      <c r="C24" s="7" t="s">
        <v>114</v>
      </c>
      <c r="D24" s="3"/>
    </row>
    <row r="25" spans="1:4" ht="30" x14ac:dyDescent="0.25">
      <c r="A25" s="2"/>
      <c r="B25" s="17"/>
      <c r="C25" s="7" t="s">
        <v>115</v>
      </c>
      <c r="D25" s="3"/>
    </row>
    <row r="26" spans="1:4" ht="45" x14ac:dyDescent="0.25">
      <c r="A26" s="2"/>
      <c r="B26" s="17" t="s">
        <v>27</v>
      </c>
      <c r="C26" s="7" t="s">
        <v>123</v>
      </c>
      <c r="D26" s="3"/>
    </row>
    <row r="27" spans="1:4" x14ac:dyDescent="0.25">
      <c r="A27" s="2"/>
      <c r="B27" s="17" t="s">
        <v>30</v>
      </c>
      <c r="C27" s="7" t="s">
        <v>5</v>
      </c>
      <c r="D27" s="3"/>
    </row>
    <row r="28" spans="1:4" ht="45" x14ac:dyDescent="0.25">
      <c r="A28" s="2"/>
      <c r="B28" s="17" t="s">
        <v>32</v>
      </c>
      <c r="C28" s="7" t="s">
        <v>81</v>
      </c>
      <c r="D28" s="3"/>
    </row>
    <row r="29" spans="1:4" x14ac:dyDescent="0.25">
      <c r="A29" s="2"/>
      <c r="B29" s="11" t="s">
        <v>33</v>
      </c>
      <c r="C29" s="7" t="s">
        <v>41</v>
      </c>
      <c r="D29" s="3"/>
    </row>
    <row r="30" spans="1:4" ht="30" x14ac:dyDescent="0.25">
      <c r="A30" s="2"/>
      <c r="B30" s="11" t="s">
        <v>28</v>
      </c>
      <c r="C30" s="7" t="s">
        <v>116</v>
      </c>
      <c r="D30" s="3"/>
    </row>
    <row r="31" spans="1:4" x14ac:dyDescent="0.25">
      <c r="A31" s="2"/>
      <c r="B31" s="11" t="s">
        <v>29</v>
      </c>
      <c r="C31" s="7" t="s">
        <v>5</v>
      </c>
      <c r="D31" s="3"/>
    </row>
    <row r="32" spans="1:4" x14ac:dyDescent="0.25">
      <c r="A32" s="2"/>
      <c r="B32" s="11" t="s">
        <v>34</v>
      </c>
      <c r="C32" s="7"/>
      <c r="D32" s="3"/>
    </row>
    <row r="33" spans="1:4" x14ac:dyDescent="0.25">
      <c r="A33" s="2"/>
      <c r="B33" s="11" t="s">
        <v>35</v>
      </c>
      <c r="C33" s="7"/>
      <c r="D33" s="3"/>
    </row>
    <row r="34" spans="1:4" x14ac:dyDescent="0.25">
      <c r="A34" s="2"/>
      <c r="B34" s="11" t="s">
        <v>24</v>
      </c>
      <c r="C34" s="7"/>
      <c r="D34" s="3"/>
    </row>
    <row r="35" spans="1:4" ht="6.75" customHeight="1" x14ac:dyDescent="0.25">
      <c r="B35" s="12"/>
      <c r="C35" s="5"/>
    </row>
    <row r="36" spans="1:4" x14ac:dyDescent="0.25">
      <c r="A36" s="2"/>
      <c r="B36" s="11" t="s">
        <v>3</v>
      </c>
      <c r="C36" s="8" t="s">
        <v>4</v>
      </c>
      <c r="D36" s="3"/>
    </row>
    <row r="37" spans="1:4" x14ac:dyDescent="0.25">
      <c r="A37" s="2"/>
      <c r="B37" s="13" t="str">
        <f>IF(C36="ANO","Počet zpracovatelů:"," ")</f>
        <v>Počet zpracovatelů:</v>
      </c>
      <c r="C37" s="9">
        <v>1</v>
      </c>
      <c r="D37" s="3"/>
    </row>
    <row r="38" spans="1:4" ht="6.75" customHeight="1" x14ac:dyDescent="0.25">
      <c r="B38" s="12"/>
      <c r="C38" s="5">
        <v>3</v>
      </c>
    </row>
    <row r="39" spans="1:4" x14ac:dyDescent="0.25">
      <c r="B39" s="11" t="str">
        <f>IF(C37&gt;0,"ZPRACOVATEL 1"," ")</f>
        <v>ZPRACOVATEL 1</v>
      </c>
      <c r="C39" s="5"/>
    </row>
    <row r="40" spans="1:4" x14ac:dyDescent="0.25">
      <c r="A40" s="2"/>
      <c r="B40" s="11" t="str">
        <f>IF(C37&gt;0,"Firma (název) zpracovatele:"," ")</f>
        <v>Firma (název) zpracovatele:</v>
      </c>
      <c r="C40" s="7" t="s">
        <v>42</v>
      </c>
      <c r="D40" s="3"/>
    </row>
    <row r="41" spans="1:4" x14ac:dyDescent="0.25">
      <c r="A41" s="2"/>
      <c r="B41" s="11" t="str">
        <f>IF(C37&gt;0,"se sídlem:"," ")</f>
        <v>se sídlem:</v>
      </c>
      <c r="C41" s="7" t="s">
        <v>43</v>
      </c>
      <c r="D41" s="3"/>
    </row>
    <row r="42" spans="1:4" x14ac:dyDescent="0.25">
      <c r="A42" s="2"/>
      <c r="B42" s="11" t="str">
        <f>IF(C37&gt;0,"IČ:"," ")</f>
        <v>IČ:</v>
      </c>
      <c r="C42" s="7">
        <v>26226511</v>
      </c>
      <c r="D42" s="3"/>
    </row>
    <row r="43" spans="1:4" x14ac:dyDescent="0.25">
      <c r="A43" s="2"/>
      <c r="B43" s="11" t="str">
        <f>IF(C37&gt;0,"odpovědná osoba:"," ")</f>
        <v>odpovědná osoba:</v>
      </c>
      <c r="C43" s="7" t="str">
        <f t="shared" ref="C43:C45" si="0">IF(B43=" "," ","")</f>
        <v/>
      </c>
      <c r="D43" s="3"/>
    </row>
    <row r="44" spans="1:4" x14ac:dyDescent="0.25">
      <c r="A44" s="2"/>
      <c r="B44" s="11" t="str">
        <f>IF(C37&gt;0,"e-mail:"," ")</f>
        <v>e-mail:</v>
      </c>
      <c r="C44" s="7" t="str">
        <f t="shared" si="0"/>
        <v/>
      </c>
      <c r="D44" s="3"/>
    </row>
    <row r="45" spans="1:4" x14ac:dyDescent="0.25">
      <c r="A45" s="2"/>
      <c r="B45" s="11" t="str">
        <f>IF(C37&gt;0,"telefon:"," ")</f>
        <v>telefon:</v>
      </c>
      <c r="C45" s="7" t="str">
        <f t="shared" si="0"/>
        <v/>
      </c>
      <c r="D45" s="3"/>
    </row>
    <row r="46" spans="1:4" x14ac:dyDescent="0.25">
      <c r="A46" s="2"/>
      <c r="B46" s="11" t="str">
        <f>IF(C37&gt;0,"Smlouva o zpracování OÚ:"," ")</f>
        <v>Smlouva o zpracování OÚ:</v>
      </c>
      <c r="C46" s="7" t="s">
        <v>7</v>
      </c>
      <c r="D46" s="3"/>
    </row>
    <row r="47" spans="1:4" x14ac:dyDescent="0.25">
      <c r="A47" s="2"/>
      <c r="B47" s="11" t="e">
        <f>IF(AND(C37&gt;0,C46=#REF!),"Právní předpis:"," ")</f>
        <v>#REF!</v>
      </c>
      <c r="C47" s="7" t="e">
        <f>IF(B47=" "," ","")</f>
        <v>#REF!</v>
      </c>
      <c r="D47" s="3"/>
    </row>
    <row r="48" spans="1:4" ht="6.75" customHeight="1" x14ac:dyDescent="0.25">
      <c r="B48" s="12"/>
      <c r="C48" s="5">
        <v>3</v>
      </c>
    </row>
    <row r="49" spans="1:4" x14ac:dyDescent="0.25">
      <c r="B49" s="11" t="str">
        <f>IF(C37&gt;1,"ZPRACOVATEL 2"," ")</f>
        <v xml:space="preserve"> </v>
      </c>
      <c r="C49" s="5"/>
    </row>
    <row r="50" spans="1:4" x14ac:dyDescent="0.25">
      <c r="A50" s="2"/>
      <c r="B50" s="11" t="str">
        <f>IF(C37&gt;1,"Firma (název) zpracovatele:"," ")</f>
        <v xml:space="preserve"> </v>
      </c>
      <c r="C50" s="7" t="str">
        <f t="shared" ref="C50:C55" si="1">IF(B50=" "," ","")</f>
        <v xml:space="preserve"> </v>
      </c>
      <c r="D50" s="3"/>
    </row>
    <row r="51" spans="1:4" x14ac:dyDescent="0.25">
      <c r="A51" s="2"/>
      <c r="B51" s="11" t="str">
        <f>IF(C37&gt;1,"se sídlem:"," ")</f>
        <v xml:space="preserve"> </v>
      </c>
      <c r="C51" s="7" t="str">
        <f t="shared" si="1"/>
        <v xml:space="preserve"> </v>
      </c>
      <c r="D51" s="3"/>
    </row>
    <row r="52" spans="1:4" x14ac:dyDescent="0.25">
      <c r="A52" s="2"/>
      <c r="B52" s="11" t="str">
        <f>IF(C37&gt;1,"IČ:"," ")</f>
        <v xml:space="preserve"> </v>
      </c>
      <c r="C52" s="7" t="str">
        <f t="shared" si="1"/>
        <v xml:space="preserve"> </v>
      </c>
      <c r="D52" s="3"/>
    </row>
    <row r="53" spans="1:4" x14ac:dyDescent="0.25">
      <c r="A53" s="2"/>
      <c r="B53" s="11" t="str">
        <f>IF(C37&gt;1,"odpovědná osoba:"," ")</f>
        <v xml:space="preserve"> </v>
      </c>
      <c r="C53" s="7" t="str">
        <f t="shared" si="1"/>
        <v xml:space="preserve"> </v>
      </c>
      <c r="D53" s="3"/>
    </row>
    <row r="54" spans="1:4" x14ac:dyDescent="0.25">
      <c r="A54" s="2"/>
      <c r="B54" s="11" t="str">
        <f>IF(C37&gt;1,"e-mail:"," ")</f>
        <v xml:space="preserve"> </v>
      </c>
      <c r="C54" s="7" t="str">
        <f t="shared" si="1"/>
        <v xml:space="preserve"> </v>
      </c>
      <c r="D54" s="3"/>
    </row>
    <row r="55" spans="1:4" x14ac:dyDescent="0.25">
      <c r="A55" s="2"/>
      <c r="B55" s="11" t="str">
        <f>IF(C37&gt;1,"telefon:"," ")</f>
        <v xml:space="preserve"> </v>
      </c>
      <c r="C55" s="7" t="str">
        <f t="shared" si="1"/>
        <v xml:space="preserve"> </v>
      </c>
      <c r="D55" s="3"/>
    </row>
    <row r="56" spans="1:4" x14ac:dyDescent="0.25">
      <c r="A56" s="2"/>
      <c r="B56" s="11" t="str">
        <f>IF(C37&gt;1,"Smlouva o zpracování OÚ:"," ")</f>
        <v xml:space="preserve"> </v>
      </c>
      <c r="C56" s="7" t="s">
        <v>8</v>
      </c>
      <c r="D56" s="3"/>
    </row>
    <row r="57" spans="1:4" x14ac:dyDescent="0.25">
      <c r="A57" s="2"/>
      <c r="B57" s="11" t="e">
        <f>IF(AND(C37&gt;1,C56=#REF!),"Právní předpis:"," ")</f>
        <v>#REF!</v>
      </c>
      <c r="C57" s="7" t="e">
        <f>IF(B57=" "," ","")</f>
        <v>#REF!</v>
      </c>
      <c r="D57" s="3"/>
    </row>
    <row r="58" spans="1:4" ht="6.75" customHeight="1" x14ac:dyDescent="0.25">
      <c r="B58" s="12"/>
      <c r="C58" s="5">
        <v>3</v>
      </c>
    </row>
    <row r="59" spans="1:4" x14ac:dyDescent="0.25">
      <c r="B59" s="11" t="str">
        <f>IF(C37&gt;2,"ZPRACOVATEL 3"," ")</f>
        <v xml:space="preserve"> </v>
      </c>
      <c r="C59" s="5"/>
    </row>
    <row r="60" spans="1:4" x14ac:dyDescent="0.25">
      <c r="A60" s="2"/>
      <c r="B60" s="11" t="str">
        <f>IF(C37&gt;2,"Firma (název) zpracovatele:"," ")</f>
        <v xml:space="preserve"> </v>
      </c>
      <c r="C60" s="7" t="str">
        <f t="shared" ref="C60:C65" si="2">IF(B60=" "," ","")</f>
        <v xml:space="preserve"> </v>
      </c>
      <c r="D60" s="3"/>
    </row>
    <row r="61" spans="1:4" x14ac:dyDescent="0.25">
      <c r="A61" s="2"/>
      <c r="B61" s="11" t="str">
        <f>IF(C37&gt;2,"se sídlem:"," ")</f>
        <v xml:space="preserve"> </v>
      </c>
      <c r="C61" s="7" t="str">
        <f t="shared" si="2"/>
        <v xml:space="preserve"> </v>
      </c>
      <c r="D61" s="3"/>
    </row>
    <row r="62" spans="1:4" x14ac:dyDescent="0.25">
      <c r="A62" s="2"/>
      <c r="B62" s="11" t="str">
        <f>IF(C37&gt;2,"IČ:"," ")</f>
        <v xml:space="preserve"> </v>
      </c>
      <c r="C62" s="7" t="str">
        <f t="shared" si="2"/>
        <v xml:space="preserve"> </v>
      </c>
      <c r="D62" s="3"/>
    </row>
    <row r="63" spans="1:4" x14ac:dyDescent="0.25">
      <c r="A63" s="2"/>
      <c r="B63" s="11" t="str">
        <f>IF(C37&gt;2,"odpovědná osoba:"," ")</f>
        <v xml:space="preserve"> </v>
      </c>
      <c r="C63" s="7" t="str">
        <f t="shared" si="2"/>
        <v xml:space="preserve"> </v>
      </c>
      <c r="D63" s="3"/>
    </row>
    <row r="64" spans="1:4" x14ac:dyDescent="0.25">
      <c r="A64" s="2"/>
      <c r="B64" s="11" t="str">
        <f>IF(C37&gt;2,"e-mail:"," ")</f>
        <v xml:space="preserve"> </v>
      </c>
      <c r="C64" s="7" t="str">
        <f t="shared" si="2"/>
        <v xml:space="preserve"> </v>
      </c>
      <c r="D64" s="3"/>
    </row>
    <row r="65" spans="1:4" x14ac:dyDescent="0.25">
      <c r="A65" s="2"/>
      <c r="B65" s="11" t="str">
        <f>IF(C37&gt;2,"telefon:"," ")</f>
        <v xml:space="preserve"> </v>
      </c>
      <c r="C65" s="7" t="str">
        <f t="shared" si="2"/>
        <v xml:space="preserve"> </v>
      </c>
      <c r="D65" s="3"/>
    </row>
    <row r="66" spans="1:4" x14ac:dyDescent="0.25">
      <c r="A66" s="2"/>
      <c r="B66" s="11" t="str">
        <f>IF(C37&gt;2,"Smlouva o zpracování OÚ:"," ")</f>
        <v xml:space="preserve"> </v>
      </c>
      <c r="C66" s="7" t="s">
        <v>8</v>
      </c>
      <c r="D66" s="3"/>
    </row>
    <row r="67" spans="1:4" x14ac:dyDescent="0.25">
      <c r="A67" s="2"/>
      <c r="B67" s="11" t="e">
        <f>IF(AND(C37&gt;2,C66=#REF!),"Právní předpis:"," ")</f>
        <v>#REF!</v>
      </c>
      <c r="C67" s="7" t="e">
        <f>IF(B67=" "," ","")</f>
        <v>#REF!</v>
      </c>
      <c r="D67" s="3"/>
    </row>
    <row r="68" spans="1:4" ht="6.75" customHeight="1" x14ac:dyDescent="0.25">
      <c r="B68" s="12"/>
      <c r="C68" s="5">
        <v>3</v>
      </c>
    </row>
    <row r="69" spans="1:4" x14ac:dyDescent="0.25">
      <c r="B69" s="11" t="str">
        <f>IF(C37&gt;3,"ZPRACOVATEL 4"," ")</f>
        <v xml:space="preserve"> </v>
      </c>
      <c r="C69" s="5"/>
    </row>
    <row r="70" spans="1:4" x14ac:dyDescent="0.25">
      <c r="A70" s="2"/>
      <c r="B70" s="11" t="str">
        <f>IF(C37&gt;3,"Firma (název) zpracovatele:"," ")</f>
        <v xml:space="preserve"> </v>
      </c>
      <c r="C70" s="7" t="str">
        <f t="shared" ref="C70:C75" si="3">IF(B70=" "," ","")</f>
        <v xml:space="preserve"> </v>
      </c>
      <c r="D70" s="3"/>
    </row>
    <row r="71" spans="1:4" x14ac:dyDescent="0.25">
      <c r="A71" s="2"/>
      <c r="B71" s="11" t="str">
        <f>IF(C37&gt;3,"se sídlem:"," ")</f>
        <v xml:space="preserve"> </v>
      </c>
      <c r="C71" s="7" t="str">
        <f t="shared" si="3"/>
        <v xml:space="preserve"> </v>
      </c>
      <c r="D71" s="3"/>
    </row>
    <row r="72" spans="1:4" x14ac:dyDescent="0.25">
      <c r="A72" s="2"/>
      <c r="B72" s="11" t="str">
        <f>IF(C37&gt;3,"IČ:"," ")</f>
        <v xml:space="preserve"> </v>
      </c>
      <c r="C72" s="7" t="str">
        <f t="shared" si="3"/>
        <v xml:space="preserve"> </v>
      </c>
      <c r="D72" s="3"/>
    </row>
    <row r="73" spans="1:4" x14ac:dyDescent="0.25">
      <c r="A73" s="2"/>
      <c r="B73" s="11" t="str">
        <f>IF(C37&gt;3,"odpovědná osoba:"," ")</f>
        <v xml:space="preserve"> </v>
      </c>
      <c r="C73" s="7" t="str">
        <f t="shared" si="3"/>
        <v xml:space="preserve"> </v>
      </c>
      <c r="D73" s="3"/>
    </row>
    <row r="74" spans="1:4" x14ac:dyDescent="0.25">
      <c r="A74" s="2"/>
      <c r="B74" s="11" t="str">
        <f>IF(C37&gt;3,"e-mail:"," ")</f>
        <v xml:space="preserve"> </v>
      </c>
      <c r="C74" s="7" t="str">
        <f t="shared" si="3"/>
        <v xml:space="preserve"> </v>
      </c>
      <c r="D74" s="3"/>
    </row>
    <row r="75" spans="1:4" x14ac:dyDescent="0.25">
      <c r="A75" s="2"/>
      <c r="B75" s="11" t="str">
        <f>IF(C37&gt;3,"telefon:"," ")</f>
        <v xml:space="preserve"> </v>
      </c>
      <c r="C75" s="7" t="str">
        <f t="shared" si="3"/>
        <v xml:space="preserve"> </v>
      </c>
      <c r="D75" s="3"/>
    </row>
    <row r="76" spans="1:4" x14ac:dyDescent="0.25">
      <c r="A76" s="2"/>
      <c r="B76" s="11" t="str">
        <f>IF(C37&gt;3,"Smlouva o zpracování OÚ:"," ")</f>
        <v xml:space="preserve"> </v>
      </c>
      <c r="C76" s="7" t="s">
        <v>8</v>
      </c>
      <c r="D76" s="3"/>
    </row>
    <row r="77" spans="1:4" x14ac:dyDescent="0.25">
      <c r="A77" s="2"/>
      <c r="B77" s="11" t="e">
        <f>IF(AND(C37&gt;3,C76=#REF!),"Právní předpis:"," ")</f>
        <v>#REF!</v>
      </c>
      <c r="C77" s="7" t="e">
        <f>IF(B77=" "," ","")</f>
        <v>#REF!</v>
      </c>
      <c r="D77" s="3"/>
    </row>
    <row r="78" spans="1:4" ht="6.75" customHeight="1" x14ac:dyDescent="0.25">
      <c r="B78" s="12"/>
      <c r="C78" s="5">
        <v>3</v>
      </c>
    </row>
    <row r="79" spans="1:4" x14ac:dyDescent="0.25">
      <c r="B79" s="11" t="str">
        <f>IF(C37&gt;4,"ZPRACOVATEL 5"," ")</f>
        <v xml:space="preserve"> </v>
      </c>
      <c r="C79" s="5"/>
    </row>
    <row r="80" spans="1:4" x14ac:dyDescent="0.25">
      <c r="A80" s="2"/>
      <c r="B80" s="11" t="str">
        <f>IF(C37&gt;4,"Firma (název) zpracovatele:"," ")</f>
        <v xml:space="preserve"> </v>
      </c>
      <c r="C80" s="7" t="str">
        <f t="shared" ref="C80:C85" si="4">IF(B80=" "," ","")</f>
        <v xml:space="preserve"> </v>
      </c>
      <c r="D80" s="3"/>
    </row>
    <row r="81" spans="1:4" x14ac:dyDescent="0.25">
      <c r="A81" s="2"/>
      <c r="B81" s="11" t="str">
        <f>IF(C37&gt;4,"se sídlem:"," ")</f>
        <v xml:space="preserve"> </v>
      </c>
      <c r="C81" s="7" t="str">
        <f t="shared" si="4"/>
        <v xml:space="preserve"> </v>
      </c>
      <c r="D81" s="3"/>
    </row>
    <row r="82" spans="1:4" x14ac:dyDescent="0.25">
      <c r="A82" s="2"/>
      <c r="B82" s="11" t="str">
        <f>IF(C37&gt;4,"IČ:"," ")</f>
        <v xml:space="preserve"> </v>
      </c>
      <c r="C82" s="7" t="str">
        <f t="shared" si="4"/>
        <v xml:space="preserve"> </v>
      </c>
      <c r="D82" s="3"/>
    </row>
    <row r="83" spans="1:4" x14ac:dyDescent="0.25">
      <c r="A83" s="2"/>
      <c r="B83" s="11" t="str">
        <f>IF(C37&gt;4,"odpovědná osoba:"," ")</f>
        <v xml:space="preserve"> </v>
      </c>
      <c r="C83" s="7" t="str">
        <f t="shared" si="4"/>
        <v xml:space="preserve"> </v>
      </c>
      <c r="D83" s="3"/>
    </row>
    <row r="84" spans="1:4" x14ac:dyDescent="0.25">
      <c r="A84" s="2"/>
      <c r="B84" s="11" t="str">
        <f>IF(C37&gt;4,"e-mail:"," ")</f>
        <v xml:space="preserve"> </v>
      </c>
      <c r="C84" s="7" t="str">
        <f t="shared" si="4"/>
        <v xml:space="preserve"> </v>
      </c>
      <c r="D84" s="3"/>
    </row>
    <row r="85" spans="1:4" x14ac:dyDescent="0.25">
      <c r="A85" s="2"/>
      <c r="B85" s="11" t="str">
        <f>IF(C37&gt;4,"telefon:"," ")</f>
        <v xml:space="preserve"> </v>
      </c>
      <c r="C85" s="7" t="str">
        <f t="shared" si="4"/>
        <v xml:space="preserve"> </v>
      </c>
      <c r="D85" s="3"/>
    </row>
    <row r="86" spans="1:4" x14ac:dyDescent="0.25">
      <c r="A86" s="2"/>
      <c r="B86" s="11" t="str">
        <f>IF(C37&gt;4,"Smlouva o zpracování OÚ:"," ")</f>
        <v xml:space="preserve"> </v>
      </c>
      <c r="C86" s="7" t="s">
        <v>8</v>
      </c>
      <c r="D86" s="3"/>
    </row>
    <row r="87" spans="1:4" x14ac:dyDescent="0.25">
      <c r="A87" s="2"/>
      <c r="B87" s="11" t="e">
        <f>IF(AND(C37&gt;4,C86=#REF!),"Právní předpis:"," ")</f>
        <v>#REF!</v>
      </c>
      <c r="C87" s="7" t="e">
        <f>IF(B87=" "," ","")</f>
        <v>#REF!</v>
      </c>
      <c r="D87" s="3"/>
    </row>
  </sheetData>
  <conditionalFormatting sqref="B40">
    <cfRule type="cellIs" dxfId="251" priority="84" operator="equal">
      <formula>" "</formula>
    </cfRule>
  </conditionalFormatting>
  <conditionalFormatting sqref="B42:C47 B41">
    <cfRule type="cellIs" dxfId="250" priority="83" operator="equal">
      <formula>" "</formula>
    </cfRule>
  </conditionalFormatting>
  <conditionalFormatting sqref="B37">
    <cfRule type="cellIs" dxfId="249" priority="82" operator="equal">
      <formula>" "</formula>
    </cfRule>
  </conditionalFormatting>
  <conditionalFormatting sqref="B39">
    <cfRule type="cellIs" dxfId="248" priority="81" operator="equal">
      <formula>" "</formula>
    </cfRule>
  </conditionalFormatting>
  <conditionalFormatting sqref="C42:C47">
    <cfRule type="cellIs" dxfId="247" priority="75" operator="equal">
      <formula>" "</formula>
    </cfRule>
    <cfRule type="cellIs" dxfId="246" priority="80" operator="equal">
      <formula>" "</formula>
    </cfRule>
  </conditionalFormatting>
  <conditionalFormatting sqref="C42">
    <cfRule type="cellIs" dxfId="245" priority="79" operator="equal">
      <formula>" "</formula>
    </cfRule>
  </conditionalFormatting>
  <conditionalFormatting sqref="C43">
    <cfRule type="cellIs" dxfId="244" priority="78" operator="equal">
      <formula>" "</formula>
    </cfRule>
  </conditionalFormatting>
  <conditionalFormatting sqref="C44">
    <cfRule type="cellIs" dxfId="243" priority="77" operator="equal">
      <formula>" "</formula>
    </cfRule>
  </conditionalFormatting>
  <conditionalFormatting sqref="C45">
    <cfRule type="cellIs" dxfId="242" priority="76" operator="equal">
      <formula>" "</formula>
    </cfRule>
  </conditionalFormatting>
  <conditionalFormatting sqref="C37">
    <cfRule type="expression" dxfId="241" priority="74">
      <formula>$B$37="Počet zpracovatelů:"</formula>
    </cfRule>
  </conditionalFormatting>
  <conditionalFormatting sqref="C46">
    <cfRule type="expression" dxfId="240" priority="73">
      <formula>$B$46="Smlouva o zpracování OÚ:"</formula>
    </cfRule>
  </conditionalFormatting>
  <conditionalFormatting sqref="B50:C50">
    <cfRule type="cellIs" dxfId="239" priority="72" operator="equal">
      <formula>" "</formula>
    </cfRule>
  </conditionalFormatting>
  <conditionalFormatting sqref="B51:C55 B57:C57 B56">
    <cfRule type="cellIs" dxfId="238" priority="71" operator="equal">
      <formula>" "</formula>
    </cfRule>
  </conditionalFormatting>
  <conditionalFormatting sqref="B49">
    <cfRule type="cellIs" dxfId="237" priority="70" operator="equal">
      <formula>" "</formula>
    </cfRule>
  </conditionalFormatting>
  <conditionalFormatting sqref="C50:C55 C57">
    <cfRule type="cellIs" dxfId="236" priority="63" operator="equal">
      <formula>" "</formula>
    </cfRule>
    <cfRule type="cellIs" dxfId="235" priority="69" operator="equal">
      <formula>" "</formula>
    </cfRule>
  </conditionalFormatting>
  <conditionalFormatting sqref="C51">
    <cfRule type="cellIs" dxfId="234" priority="68" operator="equal">
      <formula>" "</formula>
    </cfRule>
  </conditionalFormatting>
  <conditionalFormatting sqref="C52">
    <cfRule type="cellIs" dxfId="233" priority="67" operator="equal">
      <formula>" "</formula>
    </cfRule>
  </conditionalFormatting>
  <conditionalFormatting sqref="C53">
    <cfRule type="cellIs" dxfId="232" priority="66" operator="equal">
      <formula>" "</formula>
    </cfRule>
  </conditionalFormatting>
  <conditionalFormatting sqref="C54">
    <cfRule type="cellIs" dxfId="231" priority="65" operator="equal">
      <formula>" "</formula>
    </cfRule>
  </conditionalFormatting>
  <conditionalFormatting sqref="C55">
    <cfRule type="cellIs" dxfId="230" priority="64" operator="equal">
      <formula>" "</formula>
    </cfRule>
  </conditionalFormatting>
  <conditionalFormatting sqref="B60:C60">
    <cfRule type="cellIs" dxfId="229" priority="62" operator="equal">
      <formula>" "</formula>
    </cfRule>
  </conditionalFormatting>
  <conditionalFormatting sqref="B61:C67">
    <cfRule type="cellIs" dxfId="228" priority="61" operator="equal">
      <formula>" "</formula>
    </cfRule>
  </conditionalFormatting>
  <conditionalFormatting sqref="B59">
    <cfRule type="cellIs" dxfId="227" priority="60" operator="equal">
      <formula>" "</formula>
    </cfRule>
  </conditionalFormatting>
  <conditionalFormatting sqref="C60:C67">
    <cfRule type="cellIs" dxfId="226" priority="53" operator="equal">
      <formula>" "</formula>
    </cfRule>
    <cfRule type="cellIs" dxfId="225" priority="59" operator="equal">
      <formula>" "</formula>
    </cfRule>
  </conditionalFormatting>
  <conditionalFormatting sqref="C61">
    <cfRule type="cellIs" dxfId="224" priority="58" operator="equal">
      <formula>" "</formula>
    </cfRule>
  </conditionalFormatting>
  <conditionalFormatting sqref="C62">
    <cfRule type="cellIs" dxfId="223" priority="57" operator="equal">
      <formula>" "</formula>
    </cfRule>
  </conditionalFormatting>
  <conditionalFormatting sqref="C63">
    <cfRule type="cellIs" dxfId="222" priority="56" operator="equal">
      <formula>" "</formula>
    </cfRule>
  </conditionalFormatting>
  <conditionalFormatting sqref="C64">
    <cfRule type="cellIs" dxfId="221" priority="55" operator="equal">
      <formula>" "</formula>
    </cfRule>
  </conditionalFormatting>
  <conditionalFormatting sqref="C65">
    <cfRule type="cellIs" dxfId="220" priority="54" operator="equal">
      <formula>" "</formula>
    </cfRule>
  </conditionalFormatting>
  <conditionalFormatting sqref="C66">
    <cfRule type="expression" dxfId="219" priority="52">
      <formula>$B$66="Smlouva o zpracování OÚ:"</formula>
    </cfRule>
  </conditionalFormatting>
  <conditionalFormatting sqref="B70:C70">
    <cfRule type="cellIs" dxfId="218" priority="51" operator="equal">
      <formula>" "</formula>
    </cfRule>
  </conditionalFormatting>
  <conditionalFormatting sqref="B71:C77">
    <cfRule type="cellIs" dxfId="217" priority="50" operator="equal">
      <formula>" "</formula>
    </cfRule>
  </conditionalFormatting>
  <conditionalFormatting sqref="B69">
    <cfRule type="cellIs" dxfId="216" priority="49" operator="equal">
      <formula>" "</formula>
    </cfRule>
  </conditionalFormatting>
  <conditionalFormatting sqref="C70:C77">
    <cfRule type="cellIs" dxfId="215" priority="42" operator="equal">
      <formula>" "</formula>
    </cfRule>
    <cfRule type="cellIs" dxfId="214" priority="48" operator="equal">
      <formula>" "</formula>
    </cfRule>
  </conditionalFormatting>
  <conditionalFormatting sqref="C71">
    <cfRule type="cellIs" dxfId="213" priority="47" operator="equal">
      <formula>" "</formula>
    </cfRule>
  </conditionalFormatting>
  <conditionalFormatting sqref="C72">
    <cfRule type="cellIs" dxfId="212" priority="46" operator="equal">
      <formula>" "</formula>
    </cfRule>
  </conditionalFormatting>
  <conditionalFormatting sqref="C73">
    <cfRule type="cellIs" dxfId="211" priority="45" operator="equal">
      <formula>" "</formula>
    </cfRule>
  </conditionalFormatting>
  <conditionalFormatting sqref="C74">
    <cfRule type="cellIs" dxfId="210" priority="44" operator="equal">
      <formula>" "</formula>
    </cfRule>
  </conditionalFormatting>
  <conditionalFormatting sqref="C75">
    <cfRule type="cellIs" dxfId="209" priority="43" operator="equal">
      <formula>" "</formula>
    </cfRule>
  </conditionalFormatting>
  <conditionalFormatting sqref="C76">
    <cfRule type="expression" dxfId="208" priority="41">
      <formula>$B$76="Smlouva o zpracování OÚ:"</formula>
    </cfRule>
  </conditionalFormatting>
  <conditionalFormatting sqref="B80:C80">
    <cfRule type="cellIs" dxfId="207" priority="40" operator="equal">
      <formula>" "</formula>
    </cfRule>
  </conditionalFormatting>
  <conditionalFormatting sqref="B81:C87">
    <cfRule type="cellIs" dxfId="206" priority="39" operator="equal">
      <formula>" "</formula>
    </cfRule>
  </conditionalFormatting>
  <conditionalFormatting sqref="B79">
    <cfRule type="cellIs" dxfId="205" priority="38" operator="equal">
      <formula>" "</formula>
    </cfRule>
  </conditionalFormatting>
  <conditionalFormatting sqref="C80:C87">
    <cfRule type="cellIs" dxfId="204" priority="31" operator="equal">
      <formula>" "</formula>
    </cfRule>
    <cfRule type="cellIs" dxfId="203" priority="37" operator="equal">
      <formula>" "</formula>
    </cfRule>
  </conditionalFormatting>
  <conditionalFormatting sqref="C81">
    <cfRule type="cellIs" dxfId="202" priority="36" operator="equal">
      <formula>" "</formula>
    </cfRule>
  </conditionalFormatting>
  <conditionalFormatting sqref="C82">
    <cfRule type="cellIs" dxfId="201" priority="35" operator="equal">
      <formula>" "</formula>
    </cfRule>
  </conditionalFormatting>
  <conditionalFormatting sqref="C83">
    <cfRule type="cellIs" dxfId="200" priority="34" operator="equal">
      <formula>" "</formula>
    </cfRule>
  </conditionalFormatting>
  <conditionalFormatting sqref="C84">
    <cfRule type="cellIs" dxfId="199" priority="33" operator="equal">
      <formula>" "</formula>
    </cfRule>
  </conditionalFormatting>
  <conditionalFormatting sqref="C85">
    <cfRule type="cellIs" dxfId="198" priority="32" operator="equal">
      <formula>" "</formula>
    </cfRule>
  </conditionalFormatting>
  <conditionalFormatting sqref="C86">
    <cfRule type="expression" dxfId="197" priority="30">
      <formula>$B$86="Smlouva o zpracování OÚ:"</formula>
    </cfRule>
  </conditionalFormatting>
  <conditionalFormatting sqref="C56">
    <cfRule type="cellIs" dxfId="196" priority="29" operator="equal">
      <formula>" "</formula>
    </cfRule>
  </conditionalFormatting>
  <conditionalFormatting sqref="C56">
    <cfRule type="cellIs" dxfId="195" priority="27" operator="equal">
      <formula>" "</formula>
    </cfRule>
    <cfRule type="cellIs" dxfId="194" priority="28" operator="equal">
      <formula>" "</formula>
    </cfRule>
  </conditionalFormatting>
  <conditionalFormatting sqref="C56">
    <cfRule type="expression" dxfId="193" priority="26">
      <formula>$B$56="Smlouva o zpracování OÚ:"</formula>
    </cfRule>
  </conditionalFormatting>
  <conditionalFormatting sqref="C40">
    <cfRule type="cellIs" dxfId="192" priority="25" operator="equal">
      <formula>" "</formula>
    </cfRule>
  </conditionalFormatting>
  <conditionalFormatting sqref="C41">
    <cfRule type="cellIs" dxfId="191" priority="24" operator="equal">
      <formula>" "</formula>
    </cfRule>
  </conditionalFormatting>
  <conditionalFormatting sqref="C40:C41">
    <cfRule type="cellIs" dxfId="190" priority="21" operator="equal">
      <formula>" "</formula>
    </cfRule>
    <cfRule type="cellIs" dxfId="189" priority="23" operator="equal">
      <formula>" "</formula>
    </cfRule>
  </conditionalFormatting>
  <conditionalFormatting sqref="C41">
    <cfRule type="cellIs" dxfId="188" priority="22" operator="equal">
      <formula>" "</formula>
    </cfRule>
  </conditionalFormatting>
  <conditionalFormatting sqref="C23">
    <cfRule type="cellIs" dxfId="187" priority="19" operator="equal">
      <formula>"NEVÍM"</formula>
    </cfRule>
    <cfRule type="cellIs" dxfId="186" priority="20" operator="equal">
      <formula>"ANO"</formula>
    </cfRule>
  </conditionalFormatting>
  <conditionalFormatting sqref="C21">
    <cfRule type="expression" dxfId="185" priority="18">
      <formula>$B$21="      - jejich druh:"</formula>
    </cfRule>
  </conditionalFormatting>
  <conditionalFormatting sqref="C22">
    <cfRule type="expression" dxfId="184" priority="17">
      <formula>$B$21="      - jejich druh:"</formula>
    </cfRule>
  </conditionalFormatting>
  <conditionalFormatting sqref="C20">
    <cfRule type="cellIs" dxfId="183" priority="16" operator="equal">
      <formula>"NEVÍM"</formula>
    </cfRule>
  </conditionalFormatting>
  <conditionalFormatting sqref="C34">
    <cfRule type="cellIs" dxfId="182" priority="14" operator="equal">
      <formula>"NEVÍM"</formula>
    </cfRule>
    <cfRule type="cellIs" dxfId="181" priority="15" operator="equal">
      <formula>"ANO"</formula>
    </cfRule>
  </conditionalFormatting>
  <conditionalFormatting sqref="C31">
    <cfRule type="cellIs" dxfId="180" priority="12" operator="equal">
      <formula>"NEVÍM"</formula>
    </cfRule>
    <cfRule type="cellIs" dxfId="179" priority="13" operator="equal">
      <formula>"ANO"</formula>
    </cfRule>
  </conditionalFormatting>
  <conditionalFormatting sqref="C33">
    <cfRule type="expression" dxfId="178" priority="2">
      <formula>$C$32="NE"</formula>
    </cfRule>
  </conditionalFormatting>
  <conditionalFormatting sqref="B33">
    <cfRule type="expression" dxfId="177" priority="1">
      <formula>$C$32="NE"</formula>
    </cfRule>
  </conditionalFormatting>
  <conditionalFormatting sqref="C27">
    <cfRule type="cellIs" dxfId="176" priority="10" operator="equal">
      <formula>#REF!</formula>
    </cfRule>
    <cfRule type="cellIs" dxfId="175" priority="11" operator="equal">
      <formula>#REF!</formula>
    </cfRule>
  </conditionalFormatting>
  <conditionalFormatting sqref="C16">
    <cfRule type="cellIs" dxfId="174" priority="6" operator="equal">
      <formula>#REF!</formula>
    </cfRule>
    <cfRule type="cellIs" dxfId="173" priority="7" operator="equal">
      <formula>#REF!</formula>
    </cfRule>
    <cfRule type="cellIs" dxfId="172" priority="8" operator="equal">
      <formula>#REF!</formula>
    </cfRule>
    <cfRule type="cellIs" dxfId="171" priority="9" operator="equal">
      <formula>#REF!</formula>
    </cfRule>
  </conditionalFormatting>
  <conditionalFormatting sqref="C32">
    <cfRule type="cellIs" dxfId="170" priority="5" operator="equal">
      <formula>#REF!</formula>
    </cfRule>
  </conditionalFormatting>
  <conditionalFormatting sqref="C33">
    <cfRule type="cellIs" dxfId="169" priority="3" operator="equal">
      <formula>#REF!</formula>
    </cfRule>
    <cfRule type="cellIs" dxfId="168" priority="4" operator="equal">
      <formula>#REF!</formula>
    </cfRule>
  </conditionalFormatting>
  <dataValidations count="6">
    <dataValidation type="whole" allowBlank="1" showInputMessage="1" showErrorMessage="1" sqref="C48:C49 C58:C59 C68:C69 C78:C79 C37:C39">
      <formula1>1</formula1>
      <formula2>5</formula2>
    </dataValidation>
    <dataValidation type="list" allowBlank="1" showInputMessage="1" showErrorMessage="1" sqref="C16">
      <formula1>#REF!</formula1>
    </dataValidation>
    <dataValidation type="list" allowBlank="1" showInputMessage="1" showErrorMessage="1" sqref="C27">
      <formula1>#REF!</formula1>
    </dataValidation>
    <dataValidation type="list" allowBlank="1" showInputMessage="1" showErrorMessage="1" sqref="C15">
      <formula1>#REF!</formula1>
    </dataValidation>
    <dataValidation type="list" allowBlank="1" showInputMessage="1" showErrorMessage="1" sqref="C46 C56 C66 C76 C86">
      <formula1>#REF!</formula1>
    </dataValidation>
    <dataValidation type="list" allowBlank="1" showInputMessage="1" showErrorMessage="1" sqref="C20 C23 C31:C36">
      <formula1>#REF!</formula1>
    </dataValidation>
  </dataValidations>
  <hyperlinks>
    <hyperlink ref="C7" r:id="rId1"/>
  </hyperlinks>
  <pageMargins left="0.70866141732283472" right="0.70866141732283472" top="0.39370078740157483" bottom="0.39370078740157483" header="0.31496062992125984" footer="0.31496062992125984"/>
  <pageSetup paperSize="9" scale="80" orientation="portrait"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A1:D87"/>
  <sheetViews>
    <sheetView zoomScaleNormal="100" workbookViewId="0">
      <selection activeCell="C26" sqref="C26"/>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0</v>
      </c>
      <c r="C2" s="15" t="s">
        <v>79</v>
      </c>
      <c r="D2" s="3"/>
    </row>
    <row r="3" spans="1:4" x14ac:dyDescent="0.25">
      <c r="A3" s="2"/>
      <c r="B3" s="11" t="s">
        <v>6</v>
      </c>
      <c r="C3" s="6">
        <v>6</v>
      </c>
      <c r="D3" s="3"/>
    </row>
    <row r="4" spans="1:4" x14ac:dyDescent="0.25">
      <c r="A4" s="2"/>
      <c r="B4" s="11" t="s">
        <v>1</v>
      </c>
      <c r="C4" s="7" t="s">
        <v>36</v>
      </c>
      <c r="D4" s="3"/>
    </row>
    <row r="5" spans="1:4" x14ac:dyDescent="0.25">
      <c r="A5" s="2"/>
      <c r="B5" s="11" t="s">
        <v>2</v>
      </c>
      <c r="C5" s="7"/>
      <c r="D5" s="3"/>
    </row>
    <row r="6" spans="1:4" x14ac:dyDescent="0.25">
      <c r="A6" s="2"/>
      <c r="B6" s="11" t="s">
        <v>14</v>
      </c>
      <c r="C6" s="7" t="s">
        <v>72</v>
      </c>
      <c r="D6" s="3"/>
    </row>
    <row r="7" spans="1:4" x14ac:dyDescent="0.25">
      <c r="A7" s="2"/>
      <c r="B7" s="11" t="s">
        <v>15</v>
      </c>
      <c r="C7" s="18" t="s">
        <v>73</v>
      </c>
      <c r="D7" s="3"/>
    </row>
    <row r="8" spans="1:4" x14ac:dyDescent="0.25">
      <c r="A8" s="2"/>
      <c r="B8" s="11" t="s">
        <v>16</v>
      </c>
      <c r="C8" s="19" t="s">
        <v>74</v>
      </c>
      <c r="D8" s="3"/>
    </row>
    <row r="9" spans="1:4" x14ac:dyDescent="0.25">
      <c r="A9" s="2"/>
      <c r="B9" s="11" t="s">
        <v>22</v>
      </c>
      <c r="C9" s="7" t="s">
        <v>117</v>
      </c>
      <c r="D9" s="3"/>
    </row>
    <row r="10" spans="1:4" x14ac:dyDescent="0.25">
      <c r="A10" s="2"/>
      <c r="B10" s="11" t="s">
        <v>23</v>
      </c>
      <c r="C10" s="7" t="s">
        <v>62</v>
      </c>
      <c r="D10" s="3"/>
    </row>
    <row r="11" spans="1:4" x14ac:dyDescent="0.25">
      <c r="B11" s="12"/>
      <c r="C11" s="5"/>
    </row>
    <row r="12" spans="1:4" x14ac:dyDescent="0.25">
      <c r="A12" s="2"/>
      <c r="B12" s="11" t="s">
        <v>9</v>
      </c>
      <c r="C12" s="16">
        <v>500</v>
      </c>
      <c r="D12" s="3"/>
    </row>
    <row r="13" spans="1:4" x14ac:dyDescent="0.25">
      <c r="A13" s="2"/>
      <c r="B13" s="11" t="s">
        <v>13</v>
      </c>
      <c r="C13" s="7"/>
      <c r="D13" s="3"/>
    </row>
    <row r="14" spans="1:4" x14ac:dyDescent="0.25">
      <c r="A14" s="2"/>
      <c r="B14" s="11" t="s">
        <v>20</v>
      </c>
      <c r="C14" s="7" t="s">
        <v>21</v>
      </c>
      <c r="D14" s="3"/>
    </row>
    <row r="15" spans="1:4" x14ac:dyDescent="0.25">
      <c r="A15" s="2"/>
      <c r="B15" s="11" t="s">
        <v>17</v>
      </c>
      <c r="C15" s="7" t="s">
        <v>19</v>
      </c>
      <c r="D15" s="3"/>
    </row>
    <row r="16" spans="1:4" x14ac:dyDescent="0.25">
      <c r="A16" s="2"/>
      <c r="B16" s="11" t="s">
        <v>31</v>
      </c>
      <c r="C16" s="7" t="s">
        <v>5</v>
      </c>
      <c r="D16" s="3"/>
    </row>
    <row r="17" spans="1:4" x14ac:dyDescent="0.25">
      <c r="A17" s="2"/>
      <c r="B17" s="11" t="s">
        <v>10</v>
      </c>
      <c r="C17" s="7" t="s">
        <v>78</v>
      </c>
      <c r="D17" s="3"/>
    </row>
    <row r="18" spans="1:4" x14ac:dyDescent="0.25">
      <c r="A18" s="2"/>
      <c r="B18" s="11" t="s">
        <v>25</v>
      </c>
      <c r="C18" s="7" t="s">
        <v>51</v>
      </c>
      <c r="D18" s="3"/>
    </row>
    <row r="19" spans="1:4" x14ac:dyDescent="0.25">
      <c r="A19" s="2"/>
      <c r="B19" s="11"/>
      <c r="C19" s="7" t="s">
        <v>82</v>
      </c>
      <c r="D19" s="3"/>
    </row>
    <row r="20" spans="1:4" x14ac:dyDescent="0.25">
      <c r="A20" s="2"/>
      <c r="B20" s="11" t="s">
        <v>11</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12</v>
      </c>
      <c r="C23" s="7"/>
      <c r="D23" s="3"/>
    </row>
    <row r="24" spans="1:4" ht="30" x14ac:dyDescent="0.25">
      <c r="A24" s="2"/>
      <c r="B24" s="17" t="s">
        <v>26</v>
      </c>
      <c r="C24" s="7" t="s">
        <v>118</v>
      </c>
      <c r="D24" s="3"/>
    </row>
    <row r="25" spans="1:4" ht="30" x14ac:dyDescent="0.25">
      <c r="A25" s="2"/>
      <c r="B25" s="17"/>
      <c r="C25" s="7" t="s">
        <v>119</v>
      </c>
      <c r="D25" s="3"/>
    </row>
    <row r="26" spans="1:4" x14ac:dyDescent="0.25">
      <c r="A26" s="2"/>
      <c r="B26" s="17" t="s">
        <v>27</v>
      </c>
      <c r="C26" s="7" t="s">
        <v>66</v>
      </c>
      <c r="D26" s="3"/>
    </row>
    <row r="27" spans="1:4" x14ac:dyDescent="0.25">
      <c r="A27" s="2"/>
      <c r="B27" s="17" t="s">
        <v>30</v>
      </c>
      <c r="C27" s="7" t="s">
        <v>5</v>
      </c>
      <c r="D27" s="3"/>
    </row>
    <row r="28" spans="1:4" ht="30" x14ac:dyDescent="0.25">
      <c r="A28" s="2"/>
      <c r="B28" s="17" t="s">
        <v>32</v>
      </c>
      <c r="C28" s="7" t="s">
        <v>80</v>
      </c>
      <c r="D28" s="3"/>
    </row>
    <row r="29" spans="1:4" x14ac:dyDescent="0.25">
      <c r="A29" s="2"/>
      <c r="B29" s="11" t="s">
        <v>33</v>
      </c>
      <c r="C29" s="7" t="s">
        <v>41</v>
      </c>
      <c r="D29" s="3"/>
    </row>
    <row r="30" spans="1:4" ht="30" x14ac:dyDescent="0.25">
      <c r="A30" s="2"/>
      <c r="B30" s="11" t="s">
        <v>28</v>
      </c>
      <c r="C30" s="7" t="s">
        <v>98</v>
      </c>
      <c r="D30" s="3"/>
    </row>
    <row r="31" spans="1:4" x14ac:dyDescent="0.25">
      <c r="A31" s="2"/>
      <c r="B31" s="11" t="s">
        <v>29</v>
      </c>
      <c r="C31" s="7" t="s">
        <v>5</v>
      </c>
      <c r="D31" s="3"/>
    </row>
    <row r="32" spans="1:4" x14ac:dyDescent="0.25">
      <c r="A32" s="2"/>
      <c r="B32" s="11" t="s">
        <v>34</v>
      </c>
      <c r="C32" s="7"/>
      <c r="D32" s="3"/>
    </row>
    <row r="33" spans="1:4" x14ac:dyDescent="0.25">
      <c r="A33" s="2"/>
      <c r="B33" s="11" t="s">
        <v>35</v>
      </c>
      <c r="C33" s="7"/>
      <c r="D33" s="3"/>
    </row>
    <row r="34" spans="1:4" x14ac:dyDescent="0.25">
      <c r="A34" s="2"/>
      <c r="B34" s="11" t="s">
        <v>24</v>
      </c>
      <c r="C34" s="7"/>
      <c r="D34" s="3"/>
    </row>
    <row r="35" spans="1:4" ht="6.75" customHeight="1" x14ac:dyDescent="0.25">
      <c r="B35" s="12"/>
      <c r="C35" s="5"/>
    </row>
    <row r="36" spans="1:4" x14ac:dyDescent="0.25">
      <c r="A36" s="2"/>
      <c r="B36" s="11" t="s">
        <v>3</v>
      </c>
      <c r="C36" s="8" t="s">
        <v>4</v>
      </c>
      <c r="D36" s="3"/>
    </row>
    <row r="37" spans="1:4" x14ac:dyDescent="0.25">
      <c r="A37" s="2"/>
      <c r="B37" s="13" t="str">
        <f>IF(C36="ANO","Počet zpracovatelů:"," ")</f>
        <v>Počet zpracovatelů:</v>
      </c>
      <c r="C37" s="9">
        <v>1</v>
      </c>
      <c r="D37" s="3"/>
    </row>
    <row r="38" spans="1:4" ht="6.75" customHeight="1" x14ac:dyDescent="0.25">
      <c r="B38" s="12"/>
      <c r="C38" s="5">
        <v>3</v>
      </c>
    </row>
    <row r="39" spans="1:4" x14ac:dyDescent="0.25">
      <c r="B39" s="11" t="str">
        <f>IF(C37&gt;0,"ZPRACOVATEL 1"," ")</f>
        <v>ZPRACOVATEL 1</v>
      </c>
      <c r="C39" s="5"/>
    </row>
    <row r="40" spans="1:4" x14ac:dyDescent="0.25">
      <c r="A40" s="2"/>
      <c r="B40" s="11" t="str">
        <f>IF(C37&gt;0,"Firma (název) zpracovatele:"," ")</f>
        <v>Firma (název) zpracovatele:</v>
      </c>
      <c r="C40" s="7" t="s">
        <v>42</v>
      </c>
      <c r="D40" s="3"/>
    </row>
    <row r="41" spans="1:4" x14ac:dyDescent="0.25">
      <c r="A41" s="2"/>
      <c r="B41" s="11" t="str">
        <f>IF(C37&gt;0,"se sídlem:"," ")</f>
        <v>se sídlem:</v>
      </c>
      <c r="C41" s="7" t="s">
        <v>43</v>
      </c>
      <c r="D41" s="3"/>
    </row>
    <row r="42" spans="1:4" x14ac:dyDescent="0.25">
      <c r="A42" s="2"/>
      <c r="B42" s="11" t="str">
        <f>IF(C37&gt;0,"IČ:"," ")</f>
        <v>IČ:</v>
      </c>
      <c r="C42" s="7">
        <v>26226511</v>
      </c>
      <c r="D42" s="3"/>
    </row>
    <row r="43" spans="1:4" x14ac:dyDescent="0.25">
      <c r="A43" s="2"/>
      <c r="B43" s="11" t="str">
        <f>IF(C37&gt;0,"odpovědná osoba:"," ")</f>
        <v>odpovědná osoba:</v>
      </c>
      <c r="C43" s="7" t="str">
        <f t="shared" ref="C43:C45" si="0">IF(B43=" "," ","")</f>
        <v/>
      </c>
      <c r="D43" s="3"/>
    </row>
    <row r="44" spans="1:4" x14ac:dyDescent="0.25">
      <c r="A44" s="2"/>
      <c r="B44" s="11" t="str">
        <f>IF(C37&gt;0,"e-mail:"," ")</f>
        <v>e-mail:</v>
      </c>
      <c r="C44" s="7" t="str">
        <f t="shared" si="0"/>
        <v/>
      </c>
      <c r="D44" s="3"/>
    </row>
    <row r="45" spans="1:4" x14ac:dyDescent="0.25">
      <c r="A45" s="2"/>
      <c r="B45" s="11" t="str">
        <f>IF(C37&gt;0,"telefon:"," ")</f>
        <v>telefon:</v>
      </c>
      <c r="C45" s="7" t="str">
        <f t="shared" si="0"/>
        <v/>
      </c>
      <c r="D45" s="3"/>
    </row>
    <row r="46" spans="1:4" x14ac:dyDescent="0.25">
      <c r="A46" s="2"/>
      <c r="B46" s="11" t="str">
        <f>IF(C37&gt;0,"Smlouva o zpracování OÚ:"," ")</f>
        <v>Smlouva o zpracování OÚ:</v>
      </c>
      <c r="C46" s="7" t="s">
        <v>7</v>
      </c>
      <c r="D46" s="3"/>
    </row>
    <row r="47" spans="1:4" x14ac:dyDescent="0.25">
      <c r="A47" s="2"/>
      <c r="B47" s="11" t="e">
        <f>IF(AND(C37&gt;0,C46=#REF!),"Právní předpis:"," ")</f>
        <v>#REF!</v>
      </c>
      <c r="C47" s="7" t="e">
        <f>IF(B47=" "," ","")</f>
        <v>#REF!</v>
      </c>
      <c r="D47" s="3"/>
    </row>
    <row r="48" spans="1:4" ht="6.75" customHeight="1" x14ac:dyDescent="0.25">
      <c r="B48" s="12"/>
      <c r="C48" s="5">
        <v>3</v>
      </c>
    </row>
    <row r="49" spans="1:4" x14ac:dyDescent="0.25">
      <c r="B49" s="11" t="str">
        <f>IF(C37&gt;1,"ZPRACOVATEL 2"," ")</f>
        <v xml:space="preserve"> </v>
      </c>
      <c r="C49" s="5"/>
    </row>
    <row r="50" spans="1:4" x14ac:dyDescent="0.25">
      <c r="A50" s="2"/>
      <c r="B50" s="11" t="str">
        <f>IF(C37&gt;1,"Firma (název) zpracovatele:"," ")</f>
        <v xml:space="preserve"> </v>
      </c>
      <c r="C50" s="7" t="str">
        <f t="shared" ref="C50:C55" si="1">IF(B50=" "," ","")</f>
        <v xml:space="preserve"> </v>
      </c>
      <c r="D50" s="3"/>
    </row>
    <row r="51" spans="1:4" x14ac:dyDescent="0.25">
      <c r="A51" s="2"/>
      <c r="B51" s="11" t="str">
        <f>IF(C37&gt;1,"se sídlem:"," ")</f>
        <v xml:space="preserve"> </v>
      </c>
      <c r="C51" s="7" t="str">
        <f t="shared" si="1"/>
        <v xml:space="preserve"> </v>
      </c>
      <c r="D51" s="3"/>
    </row>
    <row r="52" spans="1:4" x14ac:dyDescent="0.25">
      <c r="A52" s="2"/>
      <c r="B52" s="11" t="str">
        <f>IF(C37&gt;1,"IČ:"," ")</f>
        <v xml:space="preserve"> </v>
      </c>
      <c r="C52" s="7" t="str">
        <f t="shared" si="1"/>
        <v xml:space="preserve"> </v>
      </c>
      <c r="D52" s="3"/>
    </row>
    <row r="53" spans="1:4" x14ac:dyDescent="0.25">
      <c r="A53" s="2"/>
      <c r="B53" s="11" t="str">
        <f>IF(C37&gt;1,"odpovědná osoba:"," ")</f>
        <v xml:space="preserve"> </v>
      </c>
      <c r="C53" s="7" t="str">
        <f t="shared" si="1"/>
        <v xml:space="preserve"> </v>
      </c>
      <c r="D53" s="3"/>
    </row>
    <row r="54" spans="1:4" x14ac:dyDescent="0.25">
      <c r="A54" s="2"/>
      <c r="B54" s="11" t="str">
        <f>IF(C37&gt;1,"e-mail:"," ")</f>
        <v xml:space="preserve"> </v>
      </c>
      <c r="C54" s="7" t="str">
        <f t="shared" si="1"/>
        <v xml:space="preserve"> </v>
      </c>
      <c r="D54" s="3"/>
    </row>
    <row r="55" spans="1:4" x14ac:dyDescent="0.25">
      <c r="A55" s="2"/>
      <c r="B55" s="11" t="str">
        <f>IF(C37&gt;1,"telefon:"," ")</f>
        <v xml:space="preserve"> </v>
      </c>
      <c r="C55" s="7" t="str">
        <f t="shared" si="1"/>
        <v xml:space="preserve"> </v>
      </c>
      <c r="D55" s="3"/>
    </row>
    <row r="56" spans="1:4" x14ac:dyDescent="0.25">
      <c r="A56" s="2"/>
      <c r="B56" s="11" t="str">
        <f>IF(C37&gt;1,"Smlouva o zpracování OÚ:"," ")</f>
        <v xml:space="preserve"> </v>
      </c>
      <c r="C56" s="7" t="s">
        <v>8</v>
      </c>
      <c r="D56" s="3"/>
    </row>
    <row r="57" spans="1:4" x14ac:dyDescent="0.25">
      <c r="A57" s="2"/>
      <c r="B57" s="11" t="e">
        <f>IF(AND(C37&gt;1,C56=#REF!),"Právní předpis:"," ")</f>
        <v>#REF!</v>
      </c>
      <c r="C57" s="7" t="e">
        <f>IF(B57=" "," ","")</f>
        <v>#REF!</v>
      </c>
      <c r="D57" s="3"/>
    </row>
    <row r="58" spans="1:4" ht="6.75" customHeight="1" x14ac:dyDescent="0.25">
      <c r="B58" s="12"/>
      <c r="C58" s="5">
        <v>3</v>
      </c>
    </row>
    <row r="59" spans="1:4" x14ac:dyDescent="0.25">
      <c r="B59" s="11" t="str">
        <f>IF(C37&gt;2,"ZPRACOVATEL 3"," ")</f>
        <v xml:space="preserve"> </v>
      </c>
      <c r="C59" s="5"/>
    </row>
    <row r="60" spans="1:4" x14ac:dyDescent="0.25">
      <c r="A60" s="2"/>
      <c r="B60" s="11" t="str">
        <f>IF(C37&gt;2,"Firma (název) zpracovatele:"," ")</f>
        <v xml:space="preserve"> </v>
      </c>
      <c r="C60" s="7" t="str">
        <f t="shared" ref="C60:C65" si="2">IF(B60=" "," ","")</f>
        <v xml:space="preserve"> </v>
      </c>
      <c r="D60" s="3"/>
    </row>
    <row r="61" spans="1:4" x14ac:dyDescent="0.25">
      <c r="A61" s="2"/>
      <c r="B61" s="11" t="str">
        <f>IF(C37&gt;2,"se sídlem:"," ")</f>
        <v xml:space="preserve"> </v>
      </c>
      <c r="C61" s="7" t="str">
        <f t="shared" si="2"/>
        <v xml:space="preserve"> </v>
      </c>
      <c r="D61" s="3"/>
    </row>
    <row r="62" spans="1:4" x14ac:dyDescent="0.25">
      <c r="A62" s="2"/>
      <c r="B62" s="11" t="str">
        <f>IF(C37&gt;2,"IČ:"," ")</f>
        <v xml:space="preserve"> </v>
      </c>
      <c r="C62" s="7" t="str">
        <f t="shared" si="2"/>
        <v xml:space="preserve"> </v>
      </c>
      <c r="D62" s="3"/>
    </row>
    <row r="63" spans="1:4" x14ac:dyDescent="0.25">
      <c r="A63" s="2"/>
      <c r="B63" s="11" t="str">
        <f>IF(C37&gt;2,"odpovědná osoba:"," ")</f>
        <v xml:space="preserve"> </v>
      </c>
      <c r="C63" s="7" t="str">
        <f t="shared" si="2"/>
        <v xml:space="preserve"> </v>
      </c>
      <c r="D63" s="3"/>
    </row>
    <row r="64" spans="1:4" x14ac:dyDescent="0.25">
      <c r="A64" s="2"/>
      <c r="B64" s="11" t="str">
        <f>IF(C37&gt;2,"e-mail:"," ")</f>
        <v xml:space="preserve"> </v>
      </c>
      <c r="C64" s="7" t="str">
        <f t="shared" si="2"/>
        <v xml:space="preserve"> </v>
      </c>
      <c r="D64" s="3"/>
    </row>
    <row r="65" spans="1:4" x14ac:dyDescent="0.25">
      <c r="A65" s="2"/>
      <c r="B65" s="11" t="str">
        <f>IF(C37&gt;2,"telefon:"," ")</f>
        <v xml:space="preserve"> </v>
      </c>
      <c r="C65" s="7" t="str">
        <f t="shared" si="2"/>
        <v xml:space="preserve"> </v>
      </c>
      <c r="D65" s="3"/>
    </row>
    <row r="66" spans="1:4" x14ac:dyDescent="0.25">
      <c r="A66" s="2"/>
      <c r="B66" s="11" t="str">
        <f>IF(C37&gt;2,"Smlouva o zpracování OÚ:"," ")</f>
        <v xml:space="preserve"> </v>
      </c>
      <c r="C66" s="7" t="s">
        <v>8</v>
      </c>
      <c r="D66" s="3"/>
    </row>
    <row r="67" spans="1:4" x14ac:dyDescent="0.25">
      <c r="A67" s="2"/>
      <c r="B67" s="11" t="e">
        <f>IF(AND(C37&gt;2,C66=#REF!),"Právní předpis:"," ")</f>
        <v>#REF!</v>
      </c>
      <c r="C67" s="7" t="e">
        <f>IF(B67=" "," ","")</f>
        <v>#REF!</v>
      </c>
      <c r="D67" s="3"/>
    </row>
    <row r="68" spans="1:4" ht="6.75" customHeight="1" x14ac:dyDescent="0.25">
      <c r="B68" s="12"/>
      <c r="C68" s="5">
        <v>3</v>
      </c>
    </row>
    <row r="69" spans="1:4" x14ac:dyDescent="0.25">
      <c r="B69" s="11" t="str">
        <f>IF(C37&gt;3,"ZPRACOVATEL 4"," ")</f>
        <v xml:space="preserve"> </v>
      </c>
      <c r="C69" s="5"/>
    </row>
    <row r="70" spans="1:4" x14ac:dyDescent="0.25">
      <c r="A70" s="2"/>
      <c r="B70" s="11" t="str">
        <f>IF(C37&gt;3,"Firma (název) zpracovatele:"," ")</f>
        <v xml:space="preserve"> </v>
      </c>
      <c r="C70" s="7" t="str">
        <f t="shared" ref="C70:C75" si="3">IF(B70=" "," ","")</f>
        <v xml:space="preserve"> </v>
      </c>
      <c r="D70" s="3"/>
    </row>
    <row r="71" spans="1:4" x14ac:dyDescent="0.25">
      <c r="A71" s="2"/>
      <c r="B71" s="11" t="str">
        <f>IF(C37&gt;3,"se sídlem:"," ")</f>
        <v xml:space="preserve"> </v>
      </c>
      <c r="C71" s="7" t="str">
        <f t="shared" si="3"/>
        <v xml:space="preserve"> </v>
      </c>
      <c r="D71" s="3"/>
    </row>
    <row r="72" spans="1:4" x14ac:dyDescent="0.25">
      <c r="A72" s="2"/>
      <c r="B72" s="11" t="str">
        <f>IF(C37&gt;3,"IČ:"," ")</f>
        <v xml:space="preserve"> </v>
      </c>
      <c r="C72" s="7" t="str">
        <f t="shared" si="3"/>
        <v xml:space="preserve"> </v>
      </c>
      <c r="D72" s="3"/>
    </row>
    <row r="73" spans="1:4" x14ac:dyDescent="0.25">
      <c r="A73" s="2"/>
      <c r="B73" s="11" t="str">
        <f>IF(C37&gt;3,"odpovědná osoba:"," ")</f>
        <v xml:space="preserve"> </v>
      </c>
      <c r="C73" s="7" t="str">
        <f t="shared" si="3"/>
        <v xml:space="preserve"> </v>
      </c>
      <c r="D73" s="3"/>
    </row>
    <row r="74" spans="1:4" x14ac:dyDescent="0.25">
      <c r="A74" s="2"/>
      <c r="B74" s="11" t="str">
        <f>IF(C37&gt;3,"e-mail:"," ")</f>
        <v xml:space="preserve"> </v>
      </c>
      <c r="C74" s="7" t="str">
        <f t="shared" si="3"/>
        <v xml:space="preserve"> </v>
      </c>
      <c r="D74" s="3"/>
    </row>
    <row r="75" spans="1:4" x14ac:dyDescent="0.25">
      <c r="A75" s="2"/>
      <c r="B75" s="11" t="str">
        <f>IF(C37&gt;3,"telefon:"," ")</f>
        <v xml:space="preserve"> </v>
      </c>
      <c r="C75" s="7" t="str">
        <f t="shared" si="3"/>
        <v xml:space="preserve"> </v>
      </c>
      <c r="D75" s="3"/>
    </row>
    <row r="76" spans="1:4" x14ac:dyDescent="0.25">
      <c r="A76" s="2"/>
      <c r="B76" s="11" t="str">
        <f>IF(C37&gt;3,"Smlouva o zpracování OÚ:"," ")</f>
        <v xml:space="preserve"> </v>
      </c>
      <c r="C76" s="7" t="s">
        <v>8</v>
      </c>
      <c r="D76" s="3"/>
    </row>
    <row r="77" spans="1:4" x14ac:dyDescent="0.25">
      <c r="A77" s="2"/>
      <c r="B77" s="11" t="e">
        <f>IF(AND(C37&gt;3,C76=#REF!),"Právní předpis:"," ")</f>
        <v>#REF!</v>
      </c>
      <c r="C77" s="7" t="e">
        <f>IF(B77=" "," ","")</f>
        <v>#REF!</v>
      </c>
      <c r="D77" s="3"/>
    </row>
    <row r="78" spans="1:4" ht="6.75" customHeight="1" x14ac:dyDescent="0.25">
      <c r="B78" s="12"/>
      <c r="C78" s="5">
        <v>3</v>
      </c>
    </row>
    <row r="79" spans="1:4" x14ac:dyDescent="0.25">
      <c r="B79" s="11" t="str">
        <f>IF(C37&gt;4,"ZPRACOVATEL 5"," ")</f>
        <v xml:space="preserve"> </v>
      </c>
      <c r="C79" s="5"/>
    </row>
    <row r="80" spans="1:4" x14ac:dyDescent="0.25">
      <c r="A80" s="2"/>
      <c r="B80" s="11" t="str">
        <f>IF(C37&gt;4,"Firma (název) zpracovatele:"," ")</f>
        <v xml:space="preserve"> </v>
      </c>
      <c r="C80" s="7" t="str">
        <f t="shared" ref="C80:C85" si="4">IF(B80=" "," ","")</f>
        <v xml:space="preserve"> </v>
      </c>
      <c r="D80" s="3"/>
    </row>
    <row r="81" spans="1:4" x14ac:dyDescent="0.25">
      <c r="A81" s="2"/>
      <c r="B81" s="11" t="str">
        <f>IF(C37&gt;4,"se sídlem:"," ")</f>
        <v xml:space="preserve"> </v>
      </c>
      <c r="C81" s="7" t="str">
        <f t="shared" si="4"/>
        <v xml:space="preserve"> </v>
      </c>
      <c r="D81" s="3"/>
    </row>
    <row r="82" spans="1:4" x14ac:dyDescent="0.25">
      <c r="A82" s="2"/>
      <c r="B82" s="11" t="str">
        <f>IF(C37&gt;4,"IČ:"," ")</f>
        <v xml:space="preserve"> </v>
      </c>
      <c r="C82" s="7" t="str">
        <f t="shared" si="4"/>
        <v xml:space="preserve"> </v>
      </c>
      <c r="D82" s="3"/>
    </row>
    <row r="83" spans="1:4" x14ac:dyDescent="0.25">
      <c r="A83" s="2"/>
      <c r="B83" s="11" t="str">
        <f>IF(C37&gt;4,"odpovědná osoba:"," ")</f>
        <v xml:space="preserve"> </v>
      </c>
      <c r="C83" s="7" t="str">
        <f t="shared" si="4"/>
        <v xml:space="preserve"> </v>
      </c>
      <c r="D83" s="3"/>
    </row>
    <row r="84" spans="1:4" x14ac:dyDescent="0.25">
      <c r="A84" s="2"/>
      <c r="B84" s="11" t="str">
        <f>IF(C37&gt;4,"e-mail:"," ")</f>
        <v xml:space="preserve"> </v>
      </c>
      <c r="C84" s="7" t="str">
        <f t="shared" si="4"/>
        <v xml:space="preserve"> </v>
      </c>
      <c r="D84" s="3"/>
    </row>
    <row r="85" spans="1:4" x14ac:dyDescent="0.25">
      <c r="A85" s="2"/>
      <c r="B85" s="11" t="str">
        <f>IF(C37&gt;4,"telefon:"," ")</f>
        <v xml:space="preserve"> </v>
      </c>
      <c r="C85" s="7" t="str">
        <f t="shared" si="4"/>
        <v xml:space="preserve"> </v>
      </c>
      <c r="D85" s="3"/>
    </row>
    <row r="86" spans="1:4" x14ac:dyDescent="0.25">
      <c r="A86" s="2"/>
      <c r="B86" s="11" t="str">
        <f>IF(C37&gt;4,"Smlouva o zpracování OÚ:"," ")</f>
        <v xml:space="preserve"> </v>
      </c>
      <c r="C86" s="7" t="s">
        <v>8</v>
      </c>
      <c r="D86" s="3"/>
    </row>
    <row r="87" spans="1:4" x14ac:dyDescent="0.25">
      <c r="A87" s="2"/>
      <c r="B87" s="11" t="e">
        <f>IF(AND(C37&gt;4,C86=#REF!),"Právní předpis:"," ")</f>
        <v>#REF!</v>
      </c>
      <c r="C87" s="7" t="e">
        <f>IF(B87=" "," ","")</f>
        <v>#REF!</v>
      </c>
      <c r="D87" s="3"/>
    </row>
  </sheetData>
  <conditionalFormatting sqref="B40">
    <cfRule type="cellIs" dxfId="167" priority="84" operator="equal">
      <formula>" "</formula>
    </cfRule>
  </conditionalFormatting>
  <conditionalFormatting sqref="B42:C47 B41">
    <cfRule type="cellIs" dxfId="166" priority="83" operator="equal">
      <formula>" "</formula>
    </cfRule>
  </conditionalFormatting>
  <conditionalFormatting sqref="B37">
    <cfRule type="cellIs" dxfId="165" priority="82" operator="equal">
      <formula>" "</formula>
    </cfRule>
  </conditionalFormatting>
  <conditionalFormatting sqref="B39">
    <cfRule type="cellIs" dxfId="164" priority="81" operator="equal">
      <formula>" "</formula>
    </cfRule>
  </conditionalFormatting>
  <conditionalFormatting sqref="C42:C47">
    <cfRule type="cellIs" dxfId="163" priority="75" operator="equal">
      <formula>" "</formula>
    </cfRule>
    <cfRule type="cellIs" dxfId="162" priority="80" operator="equal">
      <formula>" "</formula>
    </cfRule>
  </conditionalFormatting>
  <conditionalFormatting sqref="C42">
    <cfRule type="cellIs" dxfId="161" priority="79" operator="equal">
      <formula>" "</formula>
    </cfRule>
  </conditionalFormatting>
  <conditionalFormatting sqref="C43">
    <cfRule type="cellIs" dxfId="160" priority="78" operator="equal">
      <formula>" "</formula>
    </cfRule>
  </conditionalFormatting>
  <conditionalFormatting sqref="C44">
    <cfRule type="cellIs" dxfId="159" priority="77" operator="equal">
      <formula>" "</formula>
    </cfRule>
  </conditionalFormatting>
  <conditionalFormatting sqref="C45">
    <cfRule type="cellIs" dxfId="158" priority="76" operator="equal">
      <formula>" "</formula>
    </cfRule>
  </conditionalFormatting>
  <conditionalFormatting sqref="C37">
    <cfRule type="expression" dxfId="157" priority="74">
      <formula>$B$37="Počet zpracovatelů:"</formula>
    </cfRule>
  </conditionalFormatting>
  <conditionalFormatting sqref="C46">
    <cfRule type="expression" dxfId="156" priority="73">
      <formula>$B$46="Smlouva o zpracování OÚ:"</formula>
    </cfRule>
  </conditionalFormatting>
  <conditionalFormatting sqref="B50:C50">
    <cfRule type="cellIs" dxfId="155" priority="72" operator="equal">
      <formula>" "</formula>
    </cfRule>
  </conditionalFormatting>
  <conditionalFormatting sqref="B51:C55 B57:C57 B56">
    <cfRule type="cellIs" dxfId="154" priority="71" operator="equal">
      <formula>" "</formula>
    </cfRule>
  </conditionalFormatting>
  <conditionalFormatting sqref="B49">
    <cfRule type="cellIs" dxfId="153" priority="70" operator="equal">
      <formula>" "</formula>
    </cfRule>
  </conditionalFormatting>
  <conditionalFormatting sqref="C50:C55 C57">
    <cfRule type="cellIs" dxfId="152" priority="63" operator="equal">
      <formula>" "</formula>
    </cfRule>
    <cfRule type="cellIs" dxfId="151" priority="69" operator="equal">
      <formula>" "</formula>
    </cfRule>
  </conditionalFormatting>
  <conditionalFormatting sqref="C51">
    <cfRule type="cellIs" dxfId="150" priority="68" operator="equal">
      <formula>" "</formula>
    </cfRule>
  </conditionalFormatting>
  <conditionalFormatting sqref="C52">
    <cfRule type="cellIs" dxfId="149" priority="67" operator="equal">
      <formula>" "</formula>
    </cfRule>
  </conditionalFormatting>
  <conditionalFormatting sqref="C53">
    <cfRule type="cellIs" dxfId="148" priority="66" operator="equal">
      <formula>" "</formula>
    </cfRule>
  </conditionalFormatting>
  <conditionalFormatting sqref="C54">
    <cfRule type="cellIs" dxfId="147" priority="65" operator="equal">
      <formula>" "</formula>
    </cfRule>
  </conditionalFormatting>
  <conditionalFormatting sqref="C55">
    <cfRule type="cellIs" dxfId="146" priority="64" operator="equal">
      <formula>" "</formula>
    </cfRule>
  </conditionalFormatting>
  <conditionalFormatting sqref="B60:C60">
    <cfRule type="cellIs" dxfId="145" priority="62" operator="equal">
      <formula>" "</formula>
    </cfRule>
  </conditionalFormatting>
  <conditionalFormatting sqref="B61:C67">
    <cfRule type="cellIs" dxfId="144" priority="61" operator="equal">
      <formula>" "</formula>
    </cfRule>
  </conditionalFormatting>
  <conditionalFormatting sqref="B59">
    <cfRule type="cellIs" dxfId="143" priority="60" operator="equal">
      <formula>" "</formula>
    </cfRule>
  </conditionalFormatting>
  <conditionalFormatting sqref="C60:C67">
    <cfRule type="cellIs" dxfId="142" priority="53" operator="equal">
      <formula>" "</formula>
    </cfRule>
    <cfRule type="cellIs" dxfId="141" priority="59" operator="equal">
      <formula>" "</formula>
    </cfRule>
  </conditionalFormatting>
  <conditionalFormatting sqref="C61">
    <cfRule type="cellIs" dxfId="140" priority="58" operator="equal">
      <formula>" "</formula>
    </cfRule>
  </conditionalFormatting>
  <conditionalFormatting sqref="C62">
    <cfRule type="cellIs" dxfId="139" priority="57" operator="equal">
      <formula>" "</formula>
    </cfRule>
  </conditionalFormatting>
  <conditionalFormatting sqref="C63">
    <cfRule type="cellIs" dxfId="138" priority="56" operator="equal">
      <formula>" "</formula>
    </cfRule>
  </conditionalFormatting>
  <conditionalFormatting sqref="C64">
    <cfRule type="cellIs" dxfId="137" priority="55" operator="equal">
      <formula>" "</formula>
    </cfRule>
  </conditionalFormatting>
  <conditionalFormatting sqref="C65">
    <cfRule type="cellIs" dxfId="136" priority="54" operator="equal">
      <formula>" "</formula>
    </cfRule>
  </conditionalFormatting>
  <conditionalFormatting sqref="C66">
    <cfRule type="expression" dxfId="135" priority="52">
      <formula>$B$66="Smlouva o zpracování OÚ:"</formula>
    </cfRule>
  </conditionalFormatting>
  <conditionalFormatting sqref="B70:C70">
    <cfRule type="cellIs" dxfId="134" priority="51" operator="equal">
      <formula>" "</formula>
    </cfRule>
  </conditionalFormatting>
  <conditionalFormatting sqref="B71:C77">
    <cfRule type="cellIs" dxfId="133" priority="50" operator="equal">
      <formula>" "</formula>
    </cfRule>
  </conditionalFormatting>
  <conditionalFormatting sqref="B69">
    <cfRule type="cellIs" dxfId="132" priority="49" operator="equal">
      <formula>" "</formula>
    </cfRule>
  </conditionalFormatting>
  <conditionalFormatting sqref="C70:C77">
    <cfRule type="cellIs" dxfId="131" priority="42" operator="equal">
      <formula>" "</formula>
    </cfRule>
    <cfRule type="cellIs" dxfId="130" priority="48" operator="equal">
      <formula>" "</formula>
    </cfRule>
  </conditionalFormatting>
  <conditionalFormatting sqref="C71">
    <cfRule type="cellIs" dxfId="129" priority="47" operator="equal">
      <formula>" "</formula>
    </cfRule>
  </conditionalFormatting>
  <conditionalFormatting sqref="C72">
    <cfRule type="cellIs" dxfId="128" priority="46" operator="equal">
      <formula>" "</formula>
    </cfRule>
  </conditionalFormatting>
  <conditionalFormatting sqref="C73">
    <cfRule type="cellIs" dxfId="127" priority="45" operator="equal">
      <formula>" "</formula>
    </cfRule>
  </conditionalFormatting>
  <conditionalFormatting sqref="C74">
    <cfRule type="cellIs" dxfId="126" priority="44" operator="equal">
      <formula>" "</formula>
    </cfRule>
  </conditionalFormatting>
  <conditionalFormatting sqref="C75">
    <cfRule type="cellIs" dxfId="125" priority="43" operator="equal">
      <formula>" "</formula>
    </cfRule>
  </conditionalFormatting>
  <conditionalFormatting sqref="C76">
    <cfRule type="expression" dxfId="124" priority="41">
      <formula>$B$76="Smlouva o zpracování OÚ:"</formula>
    </cfRule>
  </conditionalFormatting>
  <conditionalFormatting sqref="B80:C80">
    <cfRule type="cellIs" dxfId="123" priority="40" operator="equal">
      <formula>" "</formula>
    </cfRule>
  </conditionalFormatting>
  <conditionalFormatting sqref="B81:C87">
    <cfRule type="cellIs" dxfId="122" priority="39" operator="equal">
      <formula>" "</formula>
    </cfRule>
  </conditionalFormatting>
  <conditionalFormatting sqref="B79">
    <cfRule type="cellIs" dxfId="121" priority="38" operator="equal">
      <formula>" "</formula>
    </cfRule>
  </conditionalFormatting>
  <conditionalFormatting sqref="C80:C87">
    <cfRule type="cellIs" dxfId="120" priority="31" operator="equal">
      <formula>" "</formula>
    </cfRule>
    <cfRule type="cellIs" dxfId="119" priority="37" operator="equal">
      <formula>" "</formula>
    </cfRule>
  </conditionalFormatting>
  <conditionalFormatting sqref="C81">
    <cfRule type="cellIs" dxfId="118" priority="36" operator="equal">
      <formula>" "</formula>
    </cfRule>
  </conditionalFormatting>
  <conditionalFormatting sqref="C82">
    <cfRule type="cellIs" dxfId="117" priority="35" operator="equal">
      <formula>" "</formula>
    </cfRule>
  </conditionalFormatting>
  <conditionalFormatting sqref="C83">
    <cfRule type="cellIs" dxfId="116" priority="34" operator="equal">
      <formula>" "</formula>
    </cfRule>
  </conditionalFormatting>
  <conditionalFormatting sqref="C84">
    <cfRule type="cellIs" dxfId="115" priority="33" operator="equal">
      <formula>" "</formula>
    </cfRule>
  </conditionalFormatting>
  <conditionalFormatting sqref="C85">
    <cfRule type="cellIs" dxfId="114" priority="32" operator="equal">
      <formula>" "</formula>
    </cfRule>
  </conditionalFormatting>
  <conditionalFormatting sqref="C86">
    <cfRule type="expression" dxfId="113" priority="30">
      <formula>$B$86="Smlouva o zpracování OÚ:"</formula>
    </cfRule>
  </conditionalFormatting>
  <conditionalFormatting sqref="C56">
    <cfRule type="cellIs" dxfId="112" priority="29" operator="equal">
      <formula>" "</formula>
    </cfRule>
  </conditionalFormatting>
  <conditionalFormatting sqref="C56">
    <cfRule type="cellIs" dxfId="111" priority="27" operator="equal">
      <formula>" "</formula>
    </cfRule>
    <cfRule type="cellIs" dxfId="110" priority="28" operator="equal">
      <formula>" "</formula>
    </cfRule>
  </conditionalFormatting>
  <conditionalFormatting sqref="C56">
    <cfRule type="expression" dxfId="109" priority="26">
      <formula>$B$56="Smlouva o zpracování OÚ:"</formula>
    </cfRule>
  </conditionalFormatting>
  <conditionalFormatting sqref="C40">
    <cfRule type="cellIs" dxfId="108" priority="25" operator="equal">
      <formula>" "</formula>
    </cfRule>
  </conditionalFormatting>
  <conditionalFormatting sqref="C41">
    <cfRule type="cellIs" dxfId="107" priority="24" operator="equal">
      <formula>" "</formula>
    </cfRule>
  </conditionalFormatting>
  <conditionalFormatting sqref="C40:C41">
    <cfRule type="cellIs" dxfId="106" priority="21" operator="equal">
      <formula>" "</formula>
    </cfRule>
    <cfRule type="cellIs" dxfId="105" priority="23" operator="equal">
      <formula>" "</formula>
    </cfRule>
  </conditionalFormatting>
  <conditionalFormatting sqref="C41">
    <cfRule type="cellIs" dxfId="104" priority="22" operator="equal">
      <formula>" "</formula>
    </cfRule>
  </conditionalFormatting>
  <conditionalFormatting sqref="C23">
    <cfRule type="cellIs" dxfId="103" priority="19" operator="equal">
      <formula>"NEVÍM"</formula>
    </cfRule>
    <cfRule type="cellIs" dxfId="102" priority="20" operator="equal">
      <formula>"ANO"</formula>
    </cfRule>
  </conditionalFormatting>
  <conditionalFormatting sqref="C21">
    <cfRule type="expression" dxfId="101" priority="18">
      <formula>$B$21="      - jejich druh:"</formula>
    </cfRule>
  </conditionalFormatting>
  <conditionalFormatting sqref="C22">
    <cfRule type="expression" dxfId="100" priority="17">
      <formula>$B$21="      - jejich druh:"</formula>
    </cfRule>
  </conditionalFormatting>
  <conditionalFormatting sqref="C20">
    <cfRule type="cellIs" dxfId="99" priority="16" operator="equal">
      <formula>"NEVÍM"</formula>
    </cfRule>
  </conditionalFormatting>
  <conditionalFormatting sqref="C34">
    <cfRule type="cellIs" dxfId="98" priority="14" operator="equal">
      <formula>"NEVÍM"</formula>
    </cfRule>
    <cfRule type="cellIs" dxfId="97" priority="15" operator="equal">
      <formula>"ANO"</formula>
    </cfRule>
  </conditionalFormatting>
  <conditionalFormatting sqref="C31">
    <cfRule type="cellIs" dxfId="96" priority="12" operator="equal">
      <formula>"NEVÍM"</formula>
    </cfRule>
    <cfRule type="cellIs" dxfId="95" priority="13" operator="equal">
      <formula>"ANO"</formula>
    </cfRule>
  </conditionalFormatting>
  <conditionalFormatting sqref="C33">
    <cfRule type="expression" dxfId="94" priority="2">
      <formula>$C$32="NE"</formula>
    </cfRule>
  </conditionalFormatting>
  <conditionalFormatting sqref="B33">
    <cfRule type="expression" dxfId="93" priority="1">
      <formula>$C$32="NE"</formula>
    </cfRule>
  </conditionalFormatting>
  <conditionalFormatting sqref="C27">
    <cfRule type="cellIs" dxfId="92" priority="10" operator="equal">
      <formula>#REF!</formula>
    </cfRule>
    <cfRule type="cellIs" dxfId="91" priority="11" operator="equal">
      <formula>#REF!</formula>
    </cfRule>
  </conditionalFormatting>
  <conditionalFormatting sqref="C16">
    <cfRule type="cellIs" dxfId="90" priority="6" operator="equal">
      <formula>#REF!</formula>
    </cfRule>
    <cfRule type="cellIs" dxfId="89" priority="7" operator="equal">
      <formula>#REF!</formula>
    </cfRule>
    <cfRule type="cellIs" dxfId="88" priority="8" operator="equal">
      <formula>#REF!</formula>
    </cfRule>
    <cfRule type="cellIs" dxfId="87" priority="9" operator="equal">
      <formula>#REF!</formula>
    </cfRule>
  </conditionalFormatting>
  <conditionalFormatting sqref="C32">
    <cfRule type="cellIs" dxfId="86" priority="5" operator="equal">
      <formula>#REF!</formula>
    </cfRule>
  </conditionalFormatting>
  <conditionalFormatting sqref="C33">
    <cfRule type="cellIs" dxfId="85" priority="3" operator="equal">
      <formula>#REF!</formula>
    </cfRule>
    <cfRule type="cellIs" dxfId="84" priority="4" operator="equal">
      <formula>#REF!</formula>
    </cfRule>
  </conditionalFormatting>
  <dataValidations count="6">
    <dataValidation type="whole" allowBlank="1" showInputMessage="1" showErrorMessage="1" sqref="C48:C49 C58:C59 C68:C69 C78:C79 C37:C39">
      <formula1>1</formula1>
      <formula2>5</formula2>
    </dataValidation>
    <dataValidation type="list" allowBlank="1" showInputMessage="1" showErrorMessage="1" sqref="C16">
      <formula1>#REF!</formula1>
    </dataValidation>
    <dataValidation type="list" allowBlank="1" showInputMessage="1" showErrorMessage="1" sqref="C27">
      <formula1>#REF!</formula1>
    </dataValidation>
    <dataValidation type="list" allowBlank="1" showInputMessage="1" showErrorMessage="1" sqref="C15">
      <formula1>#REF!</formula1>
    </dataValidation>
    <dataValidation type="list" allowBlank="1" showInputMessage="1" showErrorMessage="1" sqref="C46 C56 C66 C76 C86">
      <formula1>#REF!</formula1>
    </dataValidation>
    <dataValidation type="list" allowBlank="1" showInputMessage="1" showErrorMessage="1" sqref="C20 C23 C31:C36">
      <formula1>#REF!</formula1>
    </dataValidation>
  </dataValidations>
  <hyperlinks>
    <hyperlink ref="C7" r:id="rId1"/>
  </hyperlinks>
  <pageMargins left="0.70866141732283472" right="0.70866141732283472" top="0.78740157480314965" bottom="0.78740157480314965" header="0.31496062992125984" footer="0.31496062992125984"/>
  <pageSetup paperSize="9" scale="80" orientation="portrait"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sheetPr>
  <dimension ref="A1:D86"/>
  <sheetViews>
    <sheetView tabSelected="1" zoomScaleNormal="100" workbookViewId="0">
      <selection activeCell="C4" sqref="C4"/>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0</v>
      </c>
      <c r="C2" s="15" t="s">
        <v>83</v>
      </c>
      <c r="D2" s="3"/>
    </row>
    <row r="3" spans="1:4" x14ac:dyDescent="0.25">
      <c r="A3" s="2"/>
      <c r="B3" s="11" t="s">
        <v>6</v>
      </c>
      <c r="C3" s="6">
        <v>7</v>
      </c>
      <c r="D3" s="3"/>
    </row>
    <row r="4" spans="1:4" x14ac:dyDescent="0.25">
      <c r="A4" s="2"/>
      <c r="B4" s="11" t="s">
        <v>1</v>
      </c>
      <c r="C4" s="7" t="s">
        <v>36</v>
      </c>
      <c r="D4" s="3"/>
    </row>
    <row r="5" spans="1:4" x14ac:dyDescent="0.25">
      <c r="A5" s="2"/>
      <c r="B5" s="11" t="s">
        <v>2</v>
      </c>
      <c r="C5" s="7"/>
      <c r="D5" s="3"/>
    </row>
    <row r="6" spans="1:4" x14ac:dyDescent="0.25">
      <c r="A6" s="2"/>
      <c r="B6" s="11" t="s">
        <v>14</v>
      </c>
      <c r="C6" s="7" t="s">
        <v>84</v>
      </c>
      <c r="D6" s="3"/>
    </row>
    <row r="7" spans="1:4" x14ac:dyDescent="0.25">
      <c r="A7" s="2"/>
      <c r="B7" s="11" t="s">
        <v>15</v>
      </c>
      <c r="C7" s="18" t="s">
        <v>85</v>
      </c>
      <c r="D7" s="3"/>
    </row>
    <row r="8" spans="1:4" x14ac:dyDescent="0.25">
      <c r="A8" s="2"/>
      <c r="B8" s="11" t="s">
        <v>16</v>
      </c>
      <c r="C8" s="19" t="s">
        <v>86</v>
      </c>
      <c r="D8" s="3"/>
    </row>
    <row r="9" spans="1:4" x14ac:dyDescent="0.25">
      <c r="A9" s="2"/>
      <c r="B9" s="11" t="s">
        <v>22</v>
      </c>
      <c r="C9" s="7" t="s">
        <v>113</v>
      </c>
      <c r="D9" s="3"/>
    </row>
    <row r="10" spans="1:4" x14ac:dyDescent="0.25">
      <c r="A10" s="2"/>
      <c r="B10" s="11" t="s">
        <v>23</v>
      </c>
      <c r="C10" s="7" t="s">
        <v>62</v>
      </c>
      <c r="D10" s="3"/>
    </row>
    <row r="11" spans="1:4" x14ac:dyDescent="0.25">
      <c r="B11" s="12"/>
      <c r="C11" s="5"/>
    </row>
    <row r="12" spans="1:4" x14ac:dyDescent="0.25">
      <c r="A12" s="2"/>
      <c r="B12" s="11" t="s">
        <v>9</v>
      </c>
      <c r="C12" s="16">
        <v>50</v>
      </c>
      <c r="D12" s="3"/>
    </row>
    <row r="13" spans="1:4" x14ac:dyDescent="0.25">
      <c r="A13" s="2"/>
      <c r="B13" s="11" t="s">
        <v>13</v>
      </c>
      <c r="C13" s="7"/>
      <c r="D13" s="3"/>
    </row>
    <row r="14" spans="1:4" x14ac:dyDescent="0.25">
      <c r="A14" s="2"/>
      <c r="B14" s="11" t="s">
        <v>20</v>
      </c>
      <c r="C14" s="7" t="s">
        <v>21</v>
      </c>
      <c r="D14" s="3"/>
    </row>
    <row r="15" spans="1:4" x14ac:dyDescent="0.25">
      <c r="A15" s="2"/>
      <c r="B15" s="11" t="s">
        <v>17</v>
      </c>
      <c r="C15" s="7" t="s">
        <v>19</v>
      </c>
      <c r="D15" s="3"/>
    </row>
    <row r="16" spans="1:4" x14ac:dyDescent="0.25">
      <c r="A16" s="2"/>
      <c r="B16" s="11" t="s">
        <v>31</v>
      </c>
      <c r="C16" s="7" t="s">
        <v>5</v>
      </c>
      <c r="D16" s="3"/>
    </row>
    <row r="17" spans="1:4" x14ac:dyDescent="0.25">
      <c r="A17" s="2"/>
      <c r="B17" s="11" t="s">
        <v>10</v>
      </c>
      <c r="C17" s="7" t="s">
        <v>87</v>
      </c>
      <c r="D17" s="3"/>
    </row>
    <row r="18" spans="1:4" x14ac:dyDescent="0.25">
      <c r="A18" s="2"/>
      <c r="B18" s="11" t="s">
        <v>25</v>
      </c>
      <c r="C18" s="7" t="s">
        <v>51</v>
      </c>
      <c r="D18" s="3"/>
    </row>
    <row r="19" spans="1:4" x14ac:dyDescent="0.25">
      <c r="A19" s="2"/>
      <c r="B19" s="11"/>
      <c r="C19" s="7" t="s">
        <v>90</v>
      </c>
      <c r="D19" s="3"/>
    </row>
    <row r="20" spans="1:4" x14ac:dyDescent="0.25">
      <c r="A20" s="2"/>
      <c r="B20" s="11" t="s">
        <v>11</v>
      </c>
      <c r="C20" s="7"/>
      <c r="D20" s="3"/>
    </row>
    <row r="21" spans="1:4" x14ac:dyDescent="0.25">
      <c r="A21" s="2"/>
      <c r="B21" s="11" t="str">
        <f>IF(C20="ANO","      - jejich druh:","")</f>
        <v/>
      </c>
      <c r="C21" s="5"/>
      <c r="D21" s="3"/>
    </row>
    <row r="22" spans="1:4" x14ac:dyDescent="0.25">
      <c r="A22" s="2"/>
      <c r="B22" s="11" t="str">
        <f>IF(C20="ANO","      - zákonnost zpracování:","")</f>
        <v/>
      </c>
      <c r="C22" s="5"/>
      <c r="D22" s="3"/>
    </row>
    <row r="23" spans="1:4" x14ac:dyDescent="0.25">
      <c r="A23" s="2"/>
      <c r="B23" s="11" t="s">
        <v>12</v>
      </c>
      <c r="C23" s="7"/>
      <c r="D23" s="3"/>
    </row>
    <row r="24" spans="1:4" x14ac:dyDescent="0.25">
      <c r="A24" s="2"/>
      <c r="B24" s="17" t="s">
        <v>26</v>
      </c>
      <c r="C24" s="7" t="s">
        <v>88</v>
      </c>
      <c r="D24" s="3"/>
    </row>
    <row r="25" spans="1:4" x14ac:dyDescent="0.25">
      <c r="A25" s="2"/>
      <c r="B25" s="17" t="s">
        <v>27</v>
      </c>
      <c r="C25" s="7" t="s">
        <v>89</v>
      </c>
      <c r="D25" s="3"/>
    </row>
    <row r="26" spans="1:4" x14ac:dyDescent="0.25">
      <c r="A26" s="2"/>
      <c r="B26" s="17" t="s">
        <v>30</v>
      </c>
      <c r="C26" s="7" t="s">
        <v>5</v>
      </c>
      <c r="D26" s="3"/>
    </row>
    <row r="27" spans="1:4" ht="30" x14ac:dyDescent="0.25">
      <c r="A27" s="2"/>
      <c r="B27" s="17" t="s">
        <v>32</v>
      </c>
      <c r="C27" s="7" t="s">
        <v>111</v>
      </c>
      <c r="D27" s="3"/>
    </row>
    <row r="28" spans="1:4" x14ac:dyDescent="0.25">
      <c r="A28" s="2"/>
      <c r="B28" s="11" t="s">
        <v>33</v>
      </c>
      <c r="C28" s="7" t="s">
        <v>41</v>
      </c>
      <c r="D28" s="3"/>
    </row>
    <row r="29" spans="1:4" ht="30" x14ac:dyDescent="0.25">
      <c r="A29" s="2"/>
      <c r="B29" s="11" t="s">
        <v>28</v>
      </c>
      <c r="C29" s="7" t="s">
        <v>112</v>
      </c>
      <c r="D29" s="3"/>
    </row>
    <row r="30" spans="1:4" x14ac:dyDescent="0.25">
      <c r="A30" s="2"/>
      <c r="B30" s="11" t="s">
        <v>29</v>
      </c>
      <c r="C30" s="7" t="s">
        <v>5</v>
      </c>
      <c r="D30" s="3"/>
    </row>
    <row r="31" spans="1:4" x14ac:dyDescent="0.25">
      <c r="A31" s="2"/>
      <c r="B31" s="11" t="s">
        <v>34</v>
      </c>
      <c r="C31" s="7"/>
      <c r="D31" s="3"/>
    </row>
    <row r="32" spans="1:4" x14ac:dyDescent="0.25">
      <c r="A32" s="2"/>
      <c r="B32" s="11" t="s">
        <v>35</v>
      </c>
      <c r="C32" s="7"/>
      <c r="D32" s="3"/>
    </row>
    <row r="33" spans="1:4" x14ac:dyDescent="0.25">
      <c r="A33" s="2"/>
      <c r="B33" s="11" t="s">
        <v>24</v>
      </c>
      <c r="C33" s="7"/>
      <c r="D33" s="3"/>
    </row>
    <row r="34" spans="1:4" ht="6.75" customHeight="1" x14ac:dyDescent="0.25">
      <c r="B34" s="12"/>
      <c r="C34" s="5"/>
    </row>
    <row r="35" spans="1:4" x14ac:dyDescent="0.25">
      <c r="A35" s="2"/>
      <c r="B35" s="11" t="s">
        <v>3</v>
      </c>
      <c r="C35" s="8" t="s">
        <v>5</v>
      </c>
      <c r="D35" s="3"/>
    </row>
    <row r="36" spans="1:4" x14ac:dyDescent="0.25">
      <c r="A36" s="2"/>
      <c r="B36" s="13" t="str">
        <f>IF(C35="ANO","Počet zpracovatelů:"," ")</f>
        <v xml:space="preserve"> </v>
      </c>
      <c r="C36" s="9">
        <v>1</v>
      </c>
      <c r="D36" s="3"/>
    </row>
    <row r="37" spans="1:4" ht="6.75" customHeight="1" x14ac:dyDescent="0.25">
      <c r="B37" s="12"/>
      <c r="C37" s="5">
        <v>3</v>
      </c>
    </row>
    <row r="38" spans="1:4" x14ac:dyDescent="0.25">
      <c r="B38" s="11" t="str">
        <f>IF(C36&gt;0,"ZPRACOVATEL 1"," ")</f>
        <v>ZPRACOVATEL 1</v>
      </c>
      <c r="C38" s="5"/>
    </row>
    <row r="39" spans="1:4" x14ac:dyDescent="0.25">
      <c r="A39" s="2"/>
      <c r="B39" s="11" t="str">
        <f>IF(C36&gt;0,"Firma (název) zpracovatele:"," ")</f>
        <v>Firma (název) zpracovatele:</v>
      </c>
      <c r="C39" s="7"/>
      <c r="D39" s="3"/>
    </row>
    <row r="40" spans="1:4" x14ac:dyDescent="0.25">
      <c r="A40" s="2"/>
      <c r="B40" s="11" t="str">
        <f>IF(C36&gt;0,"se sídlem:"," ")</f>
        <v>se sídlem:</v>
      </c>
      <c r="C40" s="7"/>
      <c r="D40" s="3"/>
    </row>
    <row r="41" spans="1:4" x14ac:dyDescent="0.25">
      <c r="A41" s="2"/>
      <c r="B41" s="11" t="str">
        <f>IF(C36&gt;0,"IČ:"," ")</f>
        <v>IČ:</v>
      </c>
      <c r="C41" s="7"/>
      <c r="D41" s="3"/>
    </row>
    <row r="42" spans="1:4" x14ac:dyDescent="0.25">
      <c r="A42" s="2"/>
      <c r="B42" s="11" t="str">
        <f>IF(C36&gt;0,"odpovědná osoba:"," ")</f>
        <v>odpovědná osoba:</v>
      </c>
      <c r="C42" s="7"/>
      <c r="D42" s="3"/>
    </row>
    <row r="43" spans="1:4" x14ac:dyDescent="0.25">
      <c r="A43" s="2"/>
      <c r="B43" s="11" t="str">
        <f>IF(C36&gt;0,"e-mail:"," ")</f>
        <v>e-mail:</v>
      </c>
      <c r="C43" s="7"/>
      <c r="D43" s="3"/>
    </row>
    <row r="44" spans="1:4" x14ac:dyDescent="0.25">
      <c r="A44" s="2"/>
      <c r="B44" s="11" t="str">
        <f>IF(C36&gt;0,"telefon:"," ")</f>
        <v>telefon:</v>
      </c>
      <c r="C44" s="7"/>
      <c r="D44" s="3"/>
    </row>
    <row r="45" spans="1:4" x14ac:dyDescent="0.25">
      <c r="A45" s="2"/>
      <c r="B45" s="11" t="str">
        <f>IF(C36&gt;0,"Smlouva o zpracování OÚ:"," ")</f>
        <v>Smlouva o zpracování OÚ:</v>
      </c>
      <c r="C45" s="7"/>
      <c r="D45" s="3"/>
    </row>
    <row r="46" spans="1:4" x14ac:dyDescent="0.25">
      <c r="A46" s="2"/>
      <c r="B46" s="11" t="e">
        <f>IF(AND(C36&gt;0,C45=#REF!),"Právní předpis:"," ")</f>
        <v>#REF!</v>
      </c>
      <c r="C46" s="7" t="e">
        <f>IF(B46=" "," ","")</f>
        <v>#REF!</v>
      </c>
      <c r="D46" s="3"/>
    </row>
    <row r="47" spans="1:4" ht="6.75" customHeight="1" x14ac:dyDescent="0.25">
      <c r="B47" s="12"/>
      <c r="C47" s="5">
        <v>3</v>
      </c>
    </row>
    <row r="48" spans="1:4" x14ac:dyDescent="0.25">
      <c r="B48" s="11" t="str">
        <f>IF(C36&gt;1,"ZPRACOVATEL 2"," ")</f>
        <v xml:space="preserve"> </v>
      </c>
      <c r="C48" s="5"/>
    </row>
    <row r="49" spans="1:4" x14ac:dyDescent="0.25">
      <c r="A49" s="2"/>
      <c r="B49" s="11" t="str">
        <f>IF(C36&gt;1,"Firma (název) zpracovatele:"," ")</f>
        <v xml:space="preserve"> </v>
      </c>
      <c r="C49" s="7" t="str">
        <f t="shared" ref="C49:C54" si="0">IF(B49=" "," ","")</f>
        <v xml:space="preserve"> </v>
      </c>
      <c r="D49" s="3"/>
    </row>
    <row r="50" spans="1:4" x14ac:dyDescent="0.25">
      <c r="A50" s="2"/>
      <c r="B50" s="11" t="str">
        <f>IF(C36&gt;1,"se sídlem:"," ")</f>
        <v xml:space="preserve"> </v>
      </c>
      <c r="C50" s="7" t="str">
        <f t="shared" si="0"/>
        <v xml:space="preserve"> </v>
      </c>
      <c r="D50" s="3"/>
    </row>
    <row r="51" spans="1:4" x14ac:dyDescent="0.25">
      <c r="A51" s="2"/>
      <c r="B51" s="11" t="str">
        <f>IF(C36&gt;1,"IČ:"," ")</f>
        <v xml:space="preserve"> </v>
      </c>
      <c r="C51" s="7" t="str">
        <f t="shared" si="0"/>
        <v xml:space="preserve"> </v>
      </c>
      <c r="D51" s="3"/>
    </row>
    <row r="52" spans="1:4" x14ac:dyDescent="0.25">
      <c r="A52" s="2"/>
      <c r="B52" s="11" t="str">
        <f>IF(C36&gt;1,"odpovědná osoba:"," ")</f>
        <v xml:space="preserve"> </v>
      </c>
      <c r="C52" s="7" t="str">
        <f t="shared" si="0"/>
        <v xml:space="preserve"> </v>
      </c>
      <c r="D52" s="3"/>
    </row>
    <row r="53" spans="1:4" x14ac:dyDescent="0.25">
      <c r="A53" s="2"/>
      <c r="B53" s="11" t="str">
        <f>IF(C36&gt;1,"e-mail:"," ")</f>
        <v xml:space="preserve"> </v>
      </c>
      <c r="C53" s="7" t="str">
        <f t="shared" si="0"/>
        <v xml:space="preserve"> </v>
      </c>
      <c r="D53" s="3"/>
    </row>
    <row r="54" spans="1:4" x14ac:dyDescent="0.25">
      <c r="A54" s="2"/>
      <c r="B54" s="11" t="str">
        <f>IF(C36&gt;1,"telefon:"," ")</f>
        <v xml:space="preserve"> </v>
      </c>
      <c r="C54" s="7" t="str">
        <f t="shared" si="0"/>
        <v xml:space="preserve"> </v>
      </c>
      <c r="D54" s="3"/>
    </row>
    <row r="55" spans="1:4" x14ac:dyDescent="0.25">
      <c r="A55" s="2"/>
      <c r="B55" s="11" t="str">
        <f>IF(C36&gt;1,"Smlouva o zpracování OÚ:"," ")</f>
        <v xml:space="preserve"> </v>
      </c>
      <c r="C55" s="7" t="s">
        <v>8</v>
      </c>
      <c r="D55" s="3"/>
    </row>
    <row r="56" spans="1:4" x14ac:dyDescent="0.25">
      <c r="A56" s="2"/>
      <c r="B56" s="11" t="e">
        <f>IF(AND(C36&gt;1,C55=#REF!),"Právní předpis:"," ")</f>
        <v>#REF!</v>
      </c>
      <c r="C56" s="7" t="e">
        <f>IF(B56=" "," ","")</f>
        <v>#REF!</v>
      </c>
      <c r="D56" s="3"/>
    </row>
    <row r="57" spans="1:4" ht="6.75" customHeight="1" x14ac:dyDescent="0.25">
      <c r="B57" s="12"/>
      <c r="C57" s="5">
        <v>3</v>
      </c>
    </row>
    <row r="58" spans="1:4" x14ac:dyDescent="0.25">
      <c r="B58" s="11" t="str">
        <f>IF(C36&gt;2,"ZPRACOVATEL 3"," ")</f>
        <v xml:space="preserve"> </v>
      </c>
      <c r="C58" s="5"/>
    </row>
    <row r="59" spans="1:4" x14ac:dyDescent="0.25">
      <c r="A59" s="2"/>
      <c r="B59" s="11" t="str">
        <f>IF(C36&gt;2,"Firma (název) zpracovatele:"," ")</f>
        <v xml:space="preserve"> </v>
      </c>
      <c r="C59" s="7" t="str">
        <f t="shared" ref="C59:C64" si="1">IF(B59=" "," ","")</f>
        <v xml:space="preserve"> </v>
      </c>
      <c r="D59" s="3"/>
    </row>
    <row r="60" spans="1:4" x14ac:dyDescent="0.25">
      <c r="A60" s="2"/>
      <c r="B60" s="11" t="str">
        <f>IF(C36&gt;2,"se sídlem:"," ")</f>
        <v xml:space="preserve"> </v>
      </c>
      <c r="C60" s="7" t="str">
        <f t="shared" si="1"/>
        <v xml:space="preserve"> </v>
      </c>
      <c r="D60" s="3"/>
    </row>
    <row r="61" spans="1:4" x14ac:dyDescent="0.25">
      <c r="A61" s="2"/>
      <c r="B61" s="11" t="str">
        <f>IF(C36&gt;2,"IČ:"," ")</f>
        <v xml:space="preserve"> </v>
      </c>
      <c r="C61" s="7" t="str">
        <f t="shared" si="1"/>
        <v xml:space="preserve"> </v>
      </c>
      <c r="D61" s="3"/>
    </row>
    <row r="62" spans="1:4" x14ac:dyDescent="0.25">
      <c r="A62" s="2"/>
      <c r="B62" s="11" t="str">
        <f>IF(C36&gt;2,"odpovědná osoba:"," ")</f>
        <v xml:space="preserve"> </v>
      </c>
      <c r="C62" s="7" t="str">
        <f t="shared" si="1"/>
        <v xml:space="preserve"> </v>
      </c>
      <c r="D62" s="3"/>
    </row>
    <row r="63" spans="1:4" x14ac:dyDescent="0.25">
      <c r="A63" s="2"/>
      <c r="B63" s="11" t="str">
        <f>IF(C36&gt;2,"e-mail:"," ")</f>
        <v xml:space="preserve"> </v>
      </c>
      <c r="C63" s="7" t="str">
        <f t="shared" si="1"/>
        <v xml:space="preserve"> </v>
      </c>
      <c r="D63" s="3"/>
    </row>
    <row r="64" spans="1:4" x14ac:dyDescent="0.25">
      <c r="A64" s="2"/>
      <c r="B64" s="11" t="str">
        <f>IF(C36&gt;2,"telefon:"," ")</f>
        <v xml:space="preserve"> </v>
      </c>
      <c r="C64" s="7" t="str">
        <f t="shared" si="1"/>
        <v xml:space="preserve"> </v>
      </c>
      <c r="D64" s="3"/>
    </row>
    <row r="65" spans="1:4" x14ac:dyDescent="0.25">
      <c r="A65" s="2"/>
      <c r="B65" s="11" t="str">
        <f>IF(C36&gt;2,"Smlouva o zpracování OÚ:"," ")</f>
        <v xml:space="preserve"> </v>
      </c>
      <c r="C65" s="7" t="s">
        <v>8</v>
      </c>
      <c r="D65" s="3"/>
    </row>
    <row r="66" spans="1:4" x14ac:dyDescent="0.25">
      <c r="A66" s="2"/>
      <c r="B66" s="11" t="e">
        <f>IF(AND(C36&gt;2,C65=#REF!),"Právní předpis:"," ")</f>
        <v>#REF!</v>
      </c>
      <c r="C66" s="7" t="e">
        <f>IF(B66=" "," ","")</f>
        <v>#REF!</v>
      </c>
      <c r="D66" s="3"/>
    </row>
    <row r="67" spans="1:4" ht="6.75" customHeight="1" x14ac:dyDescent="0.25">
      <c r="B67" s="12"/>
      <c r="C67" s="5">
        <v>3</v>
      </c>
    </row>
    <row r="68" spans="1:4" x14ac:dyDescent="0.25">
      <c r="B68" s="11" t="str">
        <f>IF(C36&gt;3,"ZPRACOVATEL 4"," ")</f>
        <v xml:space="preserve"> </v>
      </c>
      <c r="C68" s="5"/>
    </row>
    <row r="69" spans="1:4" x14ac:dyDescent="0.25">
      <c r="A69" s="2"/>
      <c r="B69" s="11" t="str">
        <f>IF(C36&gt;3,"Firma (název) zpracovatele:"," ")</f>
        <v xml:space="preserve"> </v>
      </c>
      <c r="C69" s="7" t="str">
        <f t="shared" ref="C69:C74" si="2">IF(B69=" "," ","")</f>
        <v xml:space="preserve"> </v>
      </c>
      <c r="D69" s="3"/>
    </row>
    <row r="70" spans="1:4" x14ac:dyDescent="0.25">
      <c r="A70" s="2"/>
      <c r="B70" s="11" t="str">
        <f>IF(C36&gt;3,"se sídlem:"," ")</f>
        <v xml:space="preserve"> </v>
      </c>
      <c r="C70" s="7" t="str">
        <f t="shared" si="2"/>
        <v xml:space="preserve"> </v>
      </c>
      <c r="D70" s="3"/>
    </row>
    <row r="71" spans="1:4" x14ac:dyDescent="0.25">
      <c r="A71" s="2"/>
      <c r="B71" s="11" t="str">
        <f>IF(C36&gt;3,"IČ:"," ")</f>
        <v xml:space="preserve"> </v>
      </c>
      <c r="C71" s="7" t="str">
        <f t="shared" si="2"/>
        <v xml:space="preserve"> </v>
      </c>
      <c r="D71" s="3"/>
    </row>
    <row r="72" spans="1:4" x14ac:dyDescent="0.25">
      <c r="A72" s="2"/>
      <c r="B72" s="11" t="str">
        <f>IF(C36&gt;3,"odpovědná osoba:"," ")</f>
        <v xml:space="preserve"> </v>
      </c>
      <c r="C72" s="7" t="str">
        <f t="shared" si="2"/>
        <v xml:space="preserve"> </v>
      </c>
      <c r="D72" s="3"/>
    </row>
    <row r="73" spans="1:4" x14ac:dyDescent="0.25">
      <c r="A73" s="2"/>
      <c r="B73" s="11" t="str">
        <f>IF(C36&gt;3,"e-mail:"," ")</f>
        <v xml:space="preserve"> </v>
      </c>
      <c r="C73" s="7" t="str">
        <f t="shared" si="2"/>
        <v xml:space="preserve"> </v>
      </c>
      <c r="D73" s="3"/>
    </row>
    <row r="74" spans="1:4" x14ac:dyDescent="0.25">
      <c r="A74" s="2"/>
      <c r="B74" s="11" t="str">
        <f>IF(C36&gt;3,"telefon:"," ")</f>
        <v xml:space="preserve"> </v>
      </c>
      <c r="C74" s="7" t="str">
        <f t="shared" si="2"/>
        <v xml:space="preserve"> </v>
      </c>
      <c r="D74" s="3"/>
    </row>
    <row r="75" spans="1:4" x14ac:dyDescent="0.25">
      <c r="A75" s="2"/>
      <c r="B75" s="11" t="str">
        <f>IF(C36&gt;3,"Smlouva o zpracování OÚ:"," ")</f>
        <v xml:space="preserve"> </v>
      </c>
      <c r="C75" s="7" t="s">
        <v>8</v>
      </c>
      <c r="D75" s="3"/>
    </row>
    <row r="76" spans="1:4" x14ac:dyDescent="0.25">
      <c r="A76" s="2"/>
      <c r="B76" s="11" t="e">
        <f>IF(AND(C36&gt;3,C75=#REF!),"Právní předpis:"," ")</f>
        <v>#REF!</v>
      </c>
      <c r="C76" s="7" t="e">
        <f>IF(B76=" "," ","")</f>
        <v>#REF!</v>
      </c>
      <c r="D76" s="3"/>
    </row>
    <row r="77" spans="1:4" ht="6.75" customHeight="1" x14ac:dyDescent="0.25">
      <c r="B77" s="12"/>
      <c r="C77" s="5">
        <v>3</v>
      </c>
    </row>
    <row r="78" spans="1:4" x14ac:dyDescent="0.25">
      <c r="B78" s="11" t="str">
        <f>IF(C36&gt;4,"ZPRACOVATEL 5"," ")</f>
        <v xml:space="preserve"> </v>
      </c>
      <c r="C78" s="5"/>
    </row>
    <row r="79" spans="1:4" x14ac:dyDescent="0.25">
      <c r="A79" s="2"/>
      <c r="B79" s="11" t="str">
        <f>IF(C36&gt;4,"Firma (název) zpracovatele:"," ")</f>
        <v xml:space="preserve"> </v>
      </c>
      <c r="C79" s="7" t="str">
        <f t="shared" ref="C79:C84" si="3">IF(B79=" "," ","")</f>
        <v xml:space="preserve"> </v>
      </c>
      <c r="D79" s="3"/>
    </row>
    <row r="80" spans="1:4" x14ac:dyDescent="0.25">
      <c r="A80" s="2"/>
      <c r="B80" s="11" t="str">
        <f>IF(C36&gt;4,"se sídlem:"," ")</f>
        <v xml:space="preserve"> </v>
      </c>
      <c r="C80" s="7" t="str">
        <f t="shared" si="3"/>
        <v xml:space="preserve"> </v>
      </c>
      <c r="D80" s="3"/>
    </row>
    <row r="81" spans="1:4" x14ac:dyDescent="0.25">
      <c r="A81" s="2"/>
      <c r="B81" s="11" t="str">
        <f>IF(C36&gt;4,"IČ:"," ")</f>
        <v xml:space="preserve"> </v>
      </c>
      <c r="C81" s="7" t="str">
        <f t="shared" si="3"/>
        <v xml:space="preserve"> </v>
      </c>
      <c r="D81" s="3"/>
    </row>
    <row r="82" spans="1:4" x14ac:dyDescent="0.25">
      <c r="A82" s="2"/>
      <c r="B82" s="11" t="str">
        <f>IF(C36&gt;4,"odpovědná osoba:"," ")</f>
        <v xml:space="preserve"> </v>
      </c>
      <c r="C82" s="7" t="str">
        <f t="shared" si="3"/>
        <v xml:space="preserve"> </v>
      </c>
      <c r="D82" s="3"/>
    </row>
    <row r="83" spans="1:4" x14ac:dyDescent="0.25">
      <c r="A83" s="2"/>
      <c r="B83" s="11" t="str">
        <f>IF(C36&gt;4,"e-mail:"," ")</f>
        <v xml:space="preserve"> </v>
      </c>
      <c r="C83" s="7" t="str">
        <f t="shared" si="3"/>
        <v xml:space="preserve"> </v>
      </c>
      <c r="D83" s="3"/>
    </row>
    <row r="84" spans="1:4" x14ac:dyDescent="0.25">
      <c r="A84" s="2"/>
      <c r="B84" s="11" t="str">
        <f>IF(C36&gt;4,"telefon:"," ")</f>
        <v xml:space="preserve"> </v>
      </c>
      <c r="C84" s="7" t="str">
        <f t="shared" si="3"/>
        <v xml:space="preserve"> </v>
      </c>
      <c r="D84" s="3"/>
    </row>
    <row r="85" spans="1:4" x14ac:dyDescent="0.25">
      <c r="A85" s="2"/>
      <c r="B85" s="11" t="str">
        <f>IF(C36&gt;4,"Smlouva o zpracování OÚ:"," ")</f>
        <v xml:space="preserve"> </v>
      </c>
      <c r="C85" s="7" t="s">
        <v>8</v>
      </c>
      <c r="D85" s="3"/>
    </row>
    <row r="86" spans="1:4" x14ac:dyDescent="0.25">
      <c r="A86" s="2"/>
      <c r="B86" s="11" t="e">
        <f>IF(AND(C36&gt;4,C85=#REF!),"Právní předpis:"," ")</f>
        <v>#REF!</v>
      </c>
      <c r="C86" s="7" t="e">
        <f>IF(B86=" "," ","")</f>
        <v>#REF!</v>
      </c>
      <c r="D86" s="3"/>
    </row>
  </sheetData>
  <conditionalFormatting sqref="B39">
    <cfRule type="cellIs" dxfId="83" priority="84" operator="equal">
      <formula>" "</formula>
    </cfRule>
  </conditionalFormatting>
  <conditionalFormatting sqref="B41:C46 B40">
    <cfRule type="cellIs" dxfId="82" priority="83" operator="equal">
      <formula>" "</formula>
    </cfRule>
  </conditionalFormatting>
  <conditionalFormatting sqref="B36">
    <cfRule type="cellIs" dxfId="81" priority="82" operator="equal">
      <formula>" "</formula>
    </cfRule>
  </conditionalFormatting>
  <conditionalFormatting sqref="B38">
    <cfRule type="cellIs" dxfId="80" priority="81" operator="equal">
      <formula>" "</formula>
    </cfRule>
  </conditionalFormatting>
  <conditionalFormatting sqref="C41:C46">
    <cfRule type="cellIs" dxfId="79" priority="75" operator="equal">
      <formula>" "</formula>
    </cfRule>
    <cfRule type="cellIs" dxfId="78" priority="80" operator="equal">
      <formula>" "</formula>
    </cfRule>
  </conditionalFormatting>
  <conditionalFormatting sqref="C41">
    <cfRule type="cellIs" dxfId="77" priority="79" operator="equal">
      <formula>" "</formula>
    </cfRule>
  </conditionalFormatting>
  <conditionalFormatting sqref="C42">
    <cfRule type="cellIs" dxfId="76" priority="78" operator="equal">
      <formula>" "</formula>
    </cfRule>
  </conditionalFormatting>
  <conditionalFormatting sqref="C43">
    <cfRule type="cellIs" dxfId="75" priority="77" operator="equal">
      <formula>" "</formula>
    </cfRule>
  </conditionalFormatting>
  <conditionalFormatting sqref="C44">
    <cfRule type="cellIs" dxfId="74" priority="76" operator="equal">
      <formula>" "</formula>
    </cfRule>
  </conditionalFormatting>
  <conditionalFormatting sqref="C36">
    <cfRule type="expression" dxfId="73" priority="74">
      <formula>$B$36="Počet zpracovatelů:"</formula>
    </cfRule>
  </conditionalFormatting>
  <conditionalFormatting sqref="C45">
    <cfRule type="expression" dxfId="72" priority="73">
      <formula>$B$45="Smlouva o zpracování OÚ:"</formula>
    </cfRule>
  </conditionalFormatting>
  <conditionalFormatting sqref="B49:C49">
    <cfRule type="cellIs" dxfId="71" priority="72" operator="equal">
      <formula>" "</formula>
    </cfRule>
  </conditionalFormatting>
  <conditionalFormatting sqref="B50:C54 B56:C56 B55">
    <cfRule type="cellIs" dxfId="70" priority="71" operator="equal">
      <formula>" "</formula>
    </cfRule>
  </conditionalFormatting>
  <conditionalFormatting sqref="B48">
    <cfRule type="cellIs" dxfId="69" priority="70" operator="equal">
      <formula>" "</formula>
    </cfRule>
  </conditionalFormatting>
  <conditionalFormatting sqref="C49:C54 C56">
    <cfRule type="cellIs" dxfId="68" priority="63" operator="equal">
      <formula>" "</formula>
    </cfRule>
    <cfRule type="cellIs" dxfId="67" priority="69" operator="equal">
      <formula>" "</formula>
    </cfRule>
  </conditionalFormatting>
  <conditionalFormatting sqref="C50">
    <cfRule type="cellIs" dxfId="66" priority="68" operator="equal">
      <formula>" "</formula>
    </cfRule>
  </conditionalFormatting>
  <conditionalFormatting sqref="C51">
    <cfRule type="cellIs" dxfId="65" priority="67" operator="equal">
      <formula>" "</formula>
    </cfRule>
  </conditionalFormatting>
  <conditionalFormatting sqref="C52">
    <cfRule type="cellIs" dxfId="64" priority="66" operator="equal">
      <formula>" "</formula>
    </cfRule>
  </conditionalFormatting>
  <conditionalFormatting sqref="C53">
    <cfRule type="cellIs" dxfId="63" priority="65" operator="equal">
      <formula>" "</formula>
    </cfRule>
  </conditionalFormatting>
  <conditionalFormatting sqref="C54">
    <cfRule type="cellIs" dxfId="62" priority="64" operator="equal">
      <formula>" "</formula>
    </cfRule>
  </conditionalFormatting>
  <conditionalFormatting sqref="B59:C59">
    <cfRule type="cellIs" dxfId="61" priority="62" operator="equal">
      <formula>" "</formula>
    </cfRule>
  </conditionalFormatting>
  <conditionalFormatting sqref="B60:C66">
    <cfRule type="cellIs" dxfId="60" priority="61" operator="equal">
      <formula>" "</formula>
    </cfRule>
  </conditionalFormatting>
  <conditionalFormatting sqref="B58">
    <cfRule type="cellIs" dxfId="59" priority="60" operator="equal">
      <formula>" "</formula>
    </cfRule>
  </conditionalFormatting>
  <conditionalFormatting sqref="C59:C66">
    <cfRule type="cellIs" dxfId="58" priority="53" operator="equal">
      <formula>" "</formula>
    </cfRule>
    <cfRule type="cellIs" dxfId="57" priority="59" operator="equal">
      <formula>" "</formula>
    </cfRule>
  </conditionalFormatting>
  <conditionalFormatting sqref="C60">
    <cfRule type="cellIs" dxfId="56" priority="58" operator="equal">
      <formula>" "</formula>
    </cfRule>
  </conditionalFormatting>
  <conditionalFormatting sqref="C61">
    <cfRule type="cellIs" dxfId="55" priority="57" operator="equal">
      <formula>" "</formula>
    </cfRule>
  </conditionalFormatting>
  <conditionalFormatting sqref="C62">
    <cfRule type="cellIs" dxfId="54" priority="56" operator="equal">
      <formula>" "</formula>
    </cfRule>
  </conditionalFormatting>
  <conditionalFormatting sqref="C63">
    <cfRule type="cellIs" dxfId="53" priority="55" operator="equal">
      <formula>" "</formula>
    </cfRule>
  </conditionalFormatting>
  <conditionalFormatting sqref="C64">
    <cfRule type="cellIs" dxfId="52" priority="54" operator="equal">
      <formula>" "</formula>
    </cfRule>
  </conditionalFormatting>
  <conditionalFormatting sqref="C65">
    <cfRule type="expression" dxfId="51" priority="52">
      <formula>$B$65="Smlouva o zpracování OÚ:"</formula>
    </cfRule>
  </conditionalFormatting>
  <conditionalFormatting sqref="B69:C69">
    <cfRule type="cellIs" dxfId="50" priority="51" operator="equal">
      <formula>" "</formula>
    </cfRule>
  </conditionalFormatting>
  <conditionalFormatting sqref="B70:C76">
    <cfRule type="cellIs" dxfId="49" priority="50" operator="equal">
      <formula>" "</formula>
    </cfRule>
  </conditionalFormatting>
  <conditionalFormatting sqref="B68">
    <cfRule type="cellIs" dxfId="48" priority="49" operator="equal">
      <formula>" "</formula>
    </cfRule>
  </conditionalFormatting>
  <conditionalFormatting sqref="C69:C76">
    <cfRule type="cellIs" dxfId="47" priority="42" operator="equal">
      <formula>" "</formula>
    </cfRule>
    <cfRule type="cellIs" dxfId="46" priority="48" operator="equal">
      <formula>" "</formula>
    </cfRule>
  </conditionalFormatting>
  <conditionalFormatting sqref="C70">
    <cfRule type="cellIs" dxfId="45" priority="47" operator="equal">
      <formula>" "</formula>
    </cfRule>
  </conditionalFormatting>
  <conditionalFormatting sqref="C71">
    <cfRule type="cellIs" dxfId="44" priority="46" operator="equal">
      <formula>" "</formula>
    </cfRule>
  </conditionalFormatting>
  <conditionalFormatting sqref="C72">
    <cfRule type="cellIs" dxfId="43" priority="45" operator="equal">
      <formula>" "</formula>
    </cfRule>
  </conditionalFormatting>
  <conditionalFormatting sqref="C73">
    <cfRule type="cellIs" dxfId="42" priority="44" operator="equal">
      <formula>" "</formula>
    </cfRule>
  </conditionalFormatting>
  <conditionalFormatting sqref="C74">
    <cfRule type="cellIs" dxfId="41" priority="43" operator="equal">
      <formula>" "</formula>
    </cfRule>
  </conditionalFormatting>
  <conditionalFormatting sqref="C75">
    <cfRule type="expression" dxfId="40" priority="41">
      <formula>$B$75="Smlouva o zpracování OÚ:"</formula>
    </cfRule>
  </conditionalFormatting>
  <conditionalFormatting sqref="B79:C79">
    <cfRule type="cellIs" dxfId="39" priority="40" operator="equal">
      <formula>" "</formula>
    </cfRule>
  </conditionalFormatting>
  <conditionalFormatting sqref="B80:C86">
    <cfRule type="cellIs" dxfId="38" priority="39" operator="equal">
      <formula>" "</formula>
    </cfRule>
  </conditionalFormatting>
  <conditionalFormatting sqref="B78">
    <cfRule type="cellIs" dxfId="37" priority="38" operator="equal">
      <formula>" "</formula>
    </cfRule>
  </conditionalFormatting>
  <conditionalFormatting sqref="C79:C86">
    <cfRule type="cellIs" dxfId="36" priority="31" operator="equal">
      <formula>" "</formula>
    </cfRule>
    <cfRule type="cellIs" dxfId="35" priority="37" operator="equal">
      <formula>" "</formula>
    </cfRule>
  </conditionalFormatting>
  <conditionalFormatting sqref="C80">
    <cfRule type="cellIs" dxfId="34" priority="36" operator="equal">
      <formula>" "</formula>
    </cfRule>
  </conditionalFormatting>
  <conditionalFormatting sqref="C81">
    <cfRule type="cellIs" dxfId="33" priority="35" operator="equal">
      <formula>" "</formula>
    </cfRule>
  </conditionalFormatting>
  <conditionalFormatting sqref="C82">
    <cfRule type="cellIs" dxfId="32" priority="34" operator="equal">
      <formula>" "</formula>
    </cfRule>
  </conditionalFormatting>
  <conditionalFormatting sqref="C83">
    <cfRule type="cellIs" dxfId="31" priority="33" operator="equal">
      <formula>" "</formula>
    </cfRule>
  </conditionalFormatting>
  <conditionalFormatting sqref="C84">
    <cfRule type="cellIs" dxfId="30" priority="32" operator="equal">
      <formula>" "</formula>
    </cfRule>
  </conditionalFormatting>
  <conditionalFormatting sqref="C85">
    <cfRule type="expression" dxfId="29" priority="30">
      <formula>$B$85="Smlouva o zpracování OÚ:"</formula>
    </cfRule>
  </conditionalFormatting>
  <conditionalFormatting sqref="C55">
    <cfRule type="cellIs" dxfId="28" priority="29" operator="equal">
      <formula>" "</formula>
    </cfRule>
  </conditionalFormatting>
  <conditionalFormatting sqref="C55">
    <cfRule type="cellIs" dxfId="27" priority="27" operator="equal">
      <formula>" "</formula>
    </cfRule>
    <cfRule type="cellIs" dxfId="26" priority="28" operator="equal">
      <formula>" "</formula>
    </cfRule>
  </conditionalFormatting>
  <conditionalFormatting sqref="C55">
    <cfRule type="expression" dxfId="25" priority="26">
      <formula>$B$55="Smlouva o zpracování OÚ:"</formula>
    </cfRule>
  </conditionalFormatting>
  <conditionalFormatting sqref="C39">
    <cfRule type="cellIs" dxfId="24" priority="25" operator="equal">
      <formula>" "</formula>
    </cfRule>
  </conditionalFormatting>
  <conditionalFormatting sqref="C40">
    <cfRule type="cellIs" dxfId="23" priority="24" operator="equal">
      <formula>" "</formula>
    </cfRule>
  </conditionalFormatting>
  <conditionalFormatting sqref="C39:C40">
    <cfRule type="cellIs" dxfId="22" priority="21" operator="equal">
      <formula>" "</formula>
    </cfRule>
    <cfRule type="cellIs" dxfId="21" priority="23" operator="equal">
      <formula>" "</formula>
    </cfRule>
  </conditionalFormatting>
  <conditionalFormatting sqref="C40">
    <cfRule type="cellIs" dxfId="20" priority="22" operator="equal">
      <formula>" "</formula>
    </cfRule>
  </conditionalFormatting>
  <conditionalFormatting sqref="C23">
    <cfRule type="cellIs" dxfId="19" priority="19" operator="equal">
      <formula>"NEVÍM"</formula>
    </cfRule>
    <cfRule type="cellIs" dxfId="18" priority="20" operator="equal">
      <formula>"ANO"</formula>
    </cfRule>
  </conditionalFormatting>
  <conditionalFormatting sqref="C21">
    <cfRule type="expression" dxfId="17" priority="18">
      <formula>$B$21="      - jejich druh:"</formula>
    </cfRule>
  </conditionalFormatting>
  <conditionalFormatting sqref="C22">
    <cfRule type="expression" dxfId="16" priority="17">
      <formula>$B$21="      - jejich druh:"</formula>
    </cfRule>
  </conditionalFormatting>
  <conditionalFormatting sqref="C20">
    <cfRule type="cellIs" dxfId="15" priority="16" operator="equal">
      <formula>"NEVÍM"</formula>
    </cfRule>
  </conditionalFormatting>
  <conditionalFormatting sqref="C33">
    <cfRule type="cellIs" dxfId="14" priority="14" operator="equal">
      <formula>"NEVÍM"</formula>
    </cfRule>
    <cfRule type="cellIs" dxfId="13" priority="15" operator="equal">
      <formula>"ANO"</formula>
    </cfRule>
  </conditionalFormatting>
  <conditionalFormatting sqref="C30">
    <cfRule type="cellIs" dxfId="12" priority="12" operator="equal">
      <formula>"NEVÍM"</formula>
    </cfRule>
    <cfRule type="cellIs" dxfId="11" priority="13" operator="equal">
      <formula>"ANO"</formula>
    </cfRule>
  </conditionalFormatting>
  <conditionalFormatting sqref="C32">
    <cfRule type="expression" dxfId="10" priority="2">
      <formula>$C$31="NE"</formula>
    </cfRule>
  </conditionalFormatting>
  <conditionalFormatting sqref="B32">
    <cfRule type="expression" dxfId="9" priority="1">
      <formula>$C$31="NE"</formula>
    </cfRule>
  </conditionalFormatting>
  <conditionalFormatting sqref="C26">
    <cfRule type="cellIs" dxfId="8" priority="10" operator="equal">
      <formula>#REF!</formula>
    </cfRule>
    <cfRule type="cellIs" dxfId="7" priority="11" operator="equal">
      <formula>#REF!</formula>
    </cfRule>
  </conditionalFormatting>
  <conditionalFormatting sqref="C16">
    <cfRule type="cellIs" dxfId="6" priority="6" operator="equal">
      <formula>#REF!</formula>
    </cfRule>
    <cfRule type="cellIs" dxfId="5" priority="7" operator="equal">
      <formula>#REF!</formula>
    </cfRule>
    <cfRule type="cellIs" dxfId="4" priority="8" operator="equal">
      <formula>#REF!</formula>
    </cfRule>
    <cfRule type="cellIs" dxfId="3" priority="9" operator="equal">
      <formula>#REF!</formula>
    </cfRule>
  </conditionalFormatting>
  <conditionalFormatting sqref="C31">
    <cfRule type="cellIs" dxfId="2" priority="5" operator="equal">
      <formula>#REF!</formula>
    </cfRule>
  </conditionalFormatting>
  <conditionalFormatting sqref="C32">
    <cfRule type="cellIs" dxfId="1" priority="3" operator="equal">
      <formula>#REF!</formula>
    </cfRule>
    <cfRule type="cellIs" dxfId="0" priority="4" operator="equal">
      <formula>#REF!</formula>
    </cfRule>
  </conditionalFormatting>
  <dataValidations count="6">
    <dataValidation type="whole" allowBlank="1" showInputMessage="1" showErrorMessage="1" sqref="C47:C48 C57:C58 C67:C68 C77:C78 C36:C38">
      <formula1>1</formula1>
      <formula2>5</formula2>
    </dataValidation>
    <dataValidation type="list" allowBlank="1" showInputMessage="1" showErrorMessage="1" sqref="C20 C23 C30:C35">
      <formula1>#REF!</formula1>
    </dataValidation>
    <dataValidation type="list" allowBlank="1" showInputMessage="1" showErrorMessage="1" sqref="C45 C55 C65 C75 C85">
      <formula1>#REF!</formula1>
    </dataValidation>
    <dataValidation type="list" allowBlank="1" showInputMessage="1" showErrorMessage="1" sqref="C15">
      <formula1>#REF!</formula1>
    </dataValidation>
    <dataValidation type="list" allowBlank="1" showInputMessage="1" showErrorMessage="1" sqref="C26">
      <formula1>#REF!</formula1>
    </dataValidation>
    <dataValidation type="list" allowBlank="1" showInputMessage="1" showErrorMessage="1" sqref="C16">
      <formula1>#REF!</formula1>
    </dataValidation>
  </dataValidations>
  <hyperlinks>
    <hyperlink ref="C7" r:id="rId1"/>
  </hyperlinks>
  <pageMargins left="0.70866141732283472" right="0.70866141732283472" top="0.78740157480314965" bottom="0.78740157480314965" header="0.31496062992125984" footer="0.31496062992125984"/>
  <pageSetup paperSize="9" scale="80"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01 Uchazeči</vt:lpstr>
      <vt:lpstr>02 Osobní spis</vt:lpstr>
      <vt:lpstr>03 vzdělávání</vt:lpstr>
      <vt:lpstr>04 studenti</vt:lpstr>
      <vt:lpstr>05 Mzdy</vt:lpstr>
      <vt:lpstr>06 docházka</vt:lpstr>
      <vt:lpstr>07 stížnosti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Radka Kutnarová</dc:creator>
  <cp:lastModifiedBy>Radka Kutnarová</cp:lastModifiedBy>
  <cp:lastPrinted>2018-04-11T11:27:01Z</cp:lastPrinted>
  <dcterms:created xsi:type="dcterms:W3CDTF">2017-08-05T16:45:01Z</dcterms:created>
  <dcterms:modified xsi:type="dcterms:W3CDTF">2018-10-03T08:16:37Z</dcterms:modified>
</cp:coreProperties>
</file>