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drawings/drawing2.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V:\GDPR\Agendy odborů\ORM\"/>
    </mc:Choice>
  </mc:AlternateContent>
  <bookViews>
    <workbookView xWindow="0" yWindow="0" windowWidth="28800" windowHeight="12435"/>
  </bookViews>
  <sheets>
    <sheet name="01" sheetId="17" r:id="rId1"/>
    <sheet name="Pokyny k vyplnění" sheetId="6" r:id="rId2"/>
    <sheet name="Úvod" sheetId="1" r:id="rId3"/>
    <sheet name="Vzor 1" sheetId="7" r:id="rId4"/>
    <sheet name="Vzor 2" sheetId="8" r:id="rId5"/>
    <sheet name="FORMULÁŘ" sheetId="2" r:id="rId6"/>
    <sheet name="Data" sheetId="3" r:id="rId7"/>
  </sheets>
  <definedNames>
    <definedName name="_xlnm.Print_Area" localSheetId="0">'01'!$A$1:$D$35</definedName>
  </definedNames>
  <calcPr calcId="152511" iterateDelta="1E-4"/>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5" i="17" l="1"/>
  <c r="C85" i="17" s="1"/>
  <c r="B84" i="17"/>
  <c r="B83" i="17"/>
  <c r="C83" i="17" s="1"/>
  <c r="C82" i="17"/>
  <c r="B82" i="17"/>
  <c r="B81" i="17"/>
  <c r="C81" i="17" s="1"/>
  <c r="C80" i="17"/>
  <c r="B80" i="17"/>
  <c r="B79" i="17"/>
  <c r="C79" i="17" s="1"/>
  <c r="C78" i="17"/>
  <c r="B78" i="17"/>
  <c r="B77" i="17"/>
  <c r="B75" i="17"/>
  <c r="C75" i="17" s="1"/>
  <c r="B74" i="17"/>
  <c r="B73" i="17"/>
  <c r="C73" i="17" s="1"/>
  <c r="C72" i="17"/>
  <c r="B72" i="17"/>
  <c r="B71" i="17"/>
  <c r="C71" i="17" s="1"/>
  <c r="C70" i="17"/>
  <c r="B70" i="17"/>
  <c r="B69" i="17"/>
  <c r="C69" i="17" s="1"/>
  <c r="C68" i="17"/>
  <c r="B68" i="17"/>
  <c r="B67" i="17"/>
  <c r="B65" i="17"/>
  <c r="C65" i="17" s="1"/>
  <c r="B64" i="17"/>
  <c r="B63" i="17"/>
  <c r="C63" i="17" s="1"/>
  <c r="C62" i="17"/>
  <c r="B62" i="17"/>
  <c r="B61" i="17"/>
  <c r="C61" i="17" s="1"/>
  <c r="C60" i="17"/>
  <c r="B60" i="17"/>
  <c r="B59" i="17"/>
  <c r="C59" i="17" s="1"/>
  <c r="C58" i="17"/>
  <c r="B58" i="17"/>
  <c r="B57" i="17"/>
  <c r="B55" i="17"/>
  <c r="C55" i="17" s="1"/>
  <c r="B54" i="17"/>
  <c r="B53" i="17"/>
  <c r="C53" i="17" s="1"/>
  <c r="C52" i="17"/>
  <c r="B52" i="17"/>
  <c r="B51" i="17"/>
  <c r="C51" i="17" s="1"/>
  <c r="C50" i="17"/>
  <c r="B50" i="17"/>
  <c r="B49" i="17"/>
  <c r="C49" i="17" s="1"/>
  <c r="C48" i="17"/>
  <c r="B48" i="17"/>
  <c r="B47" i="17"/>
  <c r="B45" i="17"/>
  <c r="C45" i="17" s="1"/>
  <c r="B44" i="17"/>
  <c r="B43" i="17"/>
  <c r="C43" i="17" s="1"/>
  <c r="C42" i="17"/>
  <c r="B42" i="17"/>
  <c r="B41" i="17"/>
  <c r="C41" i="17" s="1"/>
  <c r="C40" i="17"/>
  <c r="B40" i="17"/>
  <c r="B39" i="17"/>
  <c r="C39" i="17" s="1"/>
  <c r="C38" i="17"/>
  <c r="B38" i="17"/>
  <c r="B37" i="17"/>
  <c r="B35" i="17"/>
  <c r="B21" i="17"/>
  <c r="B20" i="17"/>
  <c r="B85" i="8" l="1"/>
  <c r="C85" i="8" s="1"/>
  <c r="B84" i="8"/>
  <c r="C83" i="8"/>
  <c r="B83" i="8"/>
  <c r="C82" i="8"/>
  <c r="B82" i="8"/>
  <c r="C81" i="8"/>
  <c r="B81" i="8"/>
  <c r="C80" i="8"/>
  <c r="B80" i="8"/>
  <c r="C79" i="8"/>
  <c r="B79" i="8"/>
  <c r="C78" i="8"/>
  <c r="B78" i="8"/>
  <c r="B77" i="8"/>
  <c r="B75" i="8"/>
  <c r="C75" i="8" s="1"/>
  <c r="B74" i="8"/>
  <c r="C73" i="8"/>
  <c r="B73" i="8"/>
  <c r="C72" i="8"/>
  <c r="B72" i="8"/>
  <c r="C71" i="8"/>
  <c r="B71" i="8"/>
  <c r="C70" i="8"/>
  <c r="B70" i="8"/>
  <c r="C69" i="8"/>
  <c r="B69" i="8"/>
  <c r="C68" i="8"/>
  <c r="B68" i="8"/>
  <c r="B67" i="8"/>
  <c r="B65" i="8"/>
  <c r="C65" i="8" s="1"/>
  <c r="B64" i="8"/>
  <c r="C63" i="8"/>
  <c r="B63" i="8"/>
  <c r="C62" i="8"/>
  <c r="B62" i="8"/>
  <c r="C61" i="8"/>
  <c r="B61" i="8"/>
  <c r="C60" i="8"/>
  <c r="B60" i="8"/>
  <c r="C59" i="8"/>
  <c r="B59" i="8"/>
  <c r="C58" i="8"/>
  <c r="B58" i="8"/>
  <c r="B57" i="8"/>
  <c r="B55" i="8"/>
  <c r="C55" i="8" s="1"/>
  <c r="B54" i="8"/>
  <c r="C53" i="8"/>
  <c r="B53" i="8"/>
  <c r="C52" i="8"/>
  <c r="B52" i="8"/>
  <c r="C51" i="8"/>
  <c r="B51" i="8"/>
  <c r="C50" i="8"/>
  <c r="B50" i="8"/>
  <c r="C49" i="8"/>
  <c r="B49" i="8"/>
  <c r="C48" i="8"/>
  <c r="B48" i="8"/>
  <c r="B47" i="8"/>
  <c r="B45" i="8"/>
  <c r="C45" i="8" s="1"/>
  <c r="B44" i="8"/>
  <c r="C43" i="8"/>
  <c r="B43" i="8"/>
  <c r="C42" i="8"/>
  <c r="B42" i="8"/>
  <c r="C41" i="8"/>
  <c r="B41" i="8"/>
  <c r="C40" i="8"/>
  <c r="B40" i="8"/>
  <c r="C39" i="8"/>
  <c r="B39" i="8"/>
  <c r="C38" i="8"/>
  <c r="B38" i="8"/>
  <c r="B37" i="8"/>
  <c r="B35" i="8"/>
  <c r="B21" i="8"/>
  <c r="B20" i="8"/>
  <c r="B85" i="7"/>
  <c r="C85" i="7" s="1"/>
  <c r="B84" i="7"/>
  <c r="B83" i="7"/>
  <c r="C83" i="7" s="1"/>
  <c r="C82" i="7"/>
  <c r="B82" i="7"/>
  <c r="B81" i="7"/>
  <c r="C81" i="7" s="1"/>
  <c r="B80" i="7"/>
  <c r="C80" i="7" s="1"/>
  <c r="C79" i="7"/>
  <c r="B79" i="7"/>
  <c r="C78" i="7"/>
  <c r="B78" i="7"/>
  <c r="B77" i="7"/>
  <c r="B75" i="7"/>
  <c r="C75" i="7" s="1"/>
  <c r="B74" i="7"/>
  <c r="B73" i="7"/>
  <c r="C73" i="7" s="1"/>
  <c r="B72" i="7"/>
  <c r="C72" i="7" s="1"/>
  <c r="B71" i="7"/>
  <c r="C71" i="7" s="1"/>
  <c r="B70" i="7"/>
  <c r="C70" i="7" s="1"/>
  <c r="B69" i="7"/>
  <c r="C69" i="7" s="1"/>
  <c r="B68" i="7"/>
  <c r="C68" i="7" s="1"/>
  <c r="B67" i="7"/>
  <c r="B65" i="7"/>
  <c r="C65" i="7" s="1"/>
  <c r="B64" i="7"/>
  <c r="C63" i="7"/>
  <c r="B63" i="7"/>
  <c r="C62" i="7"/>
  <c r="B62" i="7"/>
  <c r="B61" i="7"/>
  <c r="C61" i="7" s="1"/>
  <c r="B60" i="7"/>
  <c r="C60" i="7" s="1"/>
  <c r="C59" i="7"/>
  <c r="B59" i="7"/>
  <c r="C58" i="7"/>
  <c r="B58" i="7"/>
  <c r="B57" i="7"/>
  <c r="B55" i="7"/>
  <c r="C55" i="7" s="1"/>
  <c r="B54" i="7"/>
  <c r="B53" i="7"/>
  <c r="C53" i="7" s="1"/>
  <c r="B52" i="7"/>
  <c r="C52" i="7" s="1"/>
  <c r="B51" i="7"/>
  <c r="C51" i="7" s="1"/>
  <c r="B50" i="7"/>
  <c r="C50" i="7" s="1"/>
  <c r="B49" i="7"/>
  <c r="C49" i="7" s="1"/>
  <c r="B48" i="7"/>
  <c r="C48" i="7" s="1"/>
  <c r="B47" i="7"/>
  <c r="B45" i="7"/>
  <c r="C45" i="7" s="1"/>
  <c r="B44" i="7"/>
  <c r="B43" i="7"/>
  <c r="B42" i="7"/>
  <c r="B41" i="7"/>
  <c r="B40" i="7"/>
  <c r="B39" i="7"/>
  <c r="B38" i="7"/>
  <c r="B37" i="7"/>
  <c r="B35" i="7"/>
  <c r="B21" i="7"/>
  <c r="B20" i="7"/>
  <c r="B55" i="2"/>
  <c r="B21" i="2" l="1"/>
  <c r="B20" i="2"/>
  <c r="B85" i="2"/>
  <c r="B84" i="2"/>
  <c r="B83" i="2"/>
  <c r="B82" i="2"/>
  <c r="B81" i="2"/>
  <c r="B80" i="2"/>
  <c r="B79" i="2"/>
  <c r="B78" i="2"/>
  <c r="B77" i="2"/>
  <c r="B75" i="2"/>
  <c r="B74" i="2"/>
  <c r="B73" i="2"/>
  <c r="B72" i="2"/>
  <c r="B71" i="2"/>
  <c r="B70" i="2"/>
  <c r="B69" i="2"/>
  <c r="B68" i="2"/>
  <c r="B67" i="2"/>
  <c r="B65" i="2"/>
  <c r="B64" i="2"/>
  <c r="B63" i="2"/>
  <c r="B62" i="2"/>
  <c r="B61" i="2"/>
  <c r="B60" i="2"/>
  <c r="B59" i="2"/>
  <c r="B58" i="2"/>
  <c r="B57" i="2"/>
  <c r="B45" i="2"/>
  <c r="B54" i="2"/>
  <c r="B53" i="2"/>
  <c r="B52" i="2"/>
  <c r="B51" i="2"/>
  <c r="B50" i="2"/>
  <c r="B49" i="2"/>
  <c r="B48" i="2"/>
  <c r="B47" i="2"/>
  <c r="B44" i="2"/>
  <c r="B35" i="2"/>
  <c r="B41" i="2" l="1"/>
  <c r="C41" i="2" s="1"/>
  <c r="B42" i="2"/>
  <c r="C42" i="2" s="1"/>
  <c r="B39" i="2"/>
  <c r="C39" i="2" s="1"/>
  <c r="B43" i="2"/>
  <c r="C43" i="2" s="1"/>
  <c r="B37" i="2"/>
  <c r="B38" i="2"/>
  <c r="C38" i="2" s="1"/>
  <c r="B40" i="2"/>
  <c r="C40" i="2" s="1"/>
  <c r="C45" i="2"/>
  <c r="C50" i="2" l="1"/>
  <c r="C55" i="2"/>
  <c r="C53" i="2"/>
  <c r="C49" i="2"/>
  <c r="C52" i="2"/>
  <c r="C48" i="2"/>
  <c r="C51" i="2"/>
  <c r="C62" i="2" l="1"/>
  <c r="C61" i="2"/>
  <c r="C63" i="2"/>
  <c r="C58" i="2"/>
  <c r="C59" i="2"/>
  <c r="C60" i="2"/>
  <c r="C65" i="2"/>
  <c r="C73" i="2" l="1"/>
  <c r="C71" i="2"/>
  <c r="C69" i="2"/>
  <c r="C75" i="2"/>
  <c r="C72" i="2"/>
  <c r="C70" i="2"/>
  <c r="C68" i="2"/>
  <c r="C83" i="2" l="1"/>
  <c r="C80" i="2"/>
  <c r="C85" i="2"/>
  <c r="C82" i="2"/>
  <c r="C79" i="2"/>
  <c r="C81" i="2"/>
  <c r="C78" i="2"/>
</calcChain>
</file>

<file path=xl/comments1.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comments2.xml><?xml version="1.0" encoding="utf-8"?>
<comments xmlns="http://schemas.openxmlformats.org/spreadsheetml/2006/main">
  <authors>
    <author>Vladimír Nesvadba</author>
  </authors>
  <commentList>
    <comment ref="D42"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D43"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List>
</comments>
</file>

<file path=xl/comments3.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comments4.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comments5.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sharedStrings.xml><?xml version="1.0" encoding="utf-8"?>
<sst xmlns="http://schemas.openxmlformats.org/spreadsheetml/2006/main" count="517" uniqueCount="264">
  <si>
    <t>Identifikace zpracování osobních údajů</t>
  </si>
  <si>
    <t>správce:</t>
  </si>
  <si>
    <t>zpracovatele:</t>
  </si>
  <si>
    <t>se sídlem:</t>
  </si>
  <si>
    <t>IČ:</t>
  </si>
  <si>
    <t>Název zpracování:</t>
  </si>
  <si>
    <t>jednající:</t>
  </si>
  <si>
    <t>jméno a příjmení</t>
  </si>
  <si>
    <t>adresa</t>
  </si>
  <si>
    <t>odpovědná osoba pro oblast ochrany osobních údajů:</t>
  </si>
  <si>
    <t>titul, jméno a příjmení</t>
  </si>
  <si>
    <t>telefon</t>
  </si>
  <si>
    <t>jmenovaný pověřenec pro ochranu osobních údajů:</t>
  </si>
  <si>
    <t>e-mail</t>
  </si>
  <si>
    <t>Organizační jednotka:</t>
  </si>
  <si>
    <t>Číslo organizační jednotky:</t>
  </si>
  <si>
    <t>Zpracovatel:</t>
  </si>
  <si>
    <t>ANO</t>
  </si>
  <si>
    <t>NE</t>
  </si>
  <si>
    <t>NEVÍM</t>
  </si>
  <si>
    <t>Číslo zpracování:</t>
  </si>
  <si>
    <t>NENÍ PÍSEMNĚ UZAVŘENA</t>
  </si>
  <si>
    <t>UZAVŘENA podle čl. 28 odst. 3 GDPR</t>
  </si>
  <si>
    <t>UZAVŘENA podle § 6 ZOOÚ</t>
  </si>
  <si>
    <t>ZMOCNĚNÍ VYPLÝVÁ Z PRÁVNÍHO PŘEDPISU</t>
  </si>
  <si>
    <t xml:space="preserve"> </t>
  </si>
  <si>
    <t>UZAVŘENA podle § 6 ZOOÚ a revidována podle čl. 28 odst. 3 GDPR</t>
  </si>
  <si>
    <t>.</t>
  </si>
  <si>
    <t>Počet subjektů údajů:</t>
  </si>
  <si>
    <t>Druh OÚ:</t>
  </si>
  <si>
    <t>Zvláštní kategorie OÚ:</t>
  </si>
  <si>
    <t>OÚ o trestních věcech:</t>
  </si>
  <si>
    <t>Další místa zpracování:</t>
  </si>
  <si>
    <t>Odpovědná osoba:</t>
  </si>
  <si>
    <t xml:space="preserve">       - e-mail:</t>
  </si>
  <si>
    <t xml:space="preserve">       - telefon:</t>
  </si>
  <si>
    <t>Způsob zpracování:</t>
  </si>
  <si>
    <t>automatizované</t>
  </si>
  <si>
    <t>neautomatizované (v listinné podobě)</t>
  </si>
  <si>
    <t>automatizované + neautomatizované (v listinné podobě)</t>
  </si>
  <si>
    <t>Zdroj OÚ:</t>
  </si>
  <si>
    <t>od subjektu údajů</t>
  </si>
  <si>
    <t>veřejně dostupné zdroje</t>
  </si>
  <si>
    <t>jiné zdroje</t>
  </si>
  <si>
    <t>Oprávnění zaměstnanci:</t>
  </si>
  <si>
    <t>Příjemci OÚ:</t>
  </si>
  <si>
    <t>Společný správce:</t>
  </si>
  <si>
    <t xml:space="preserve">      - zákonnost zpracování:</t>
  </si>
  <si>
    <t>Účel zpracování:</t>
  </si>
  <si>
    <t>Kategorie subjektů údajů:</t>
  </si>
  <si>
    <t>ANO - EU</t>
  </si>
  <si>
    <t>Místa uložení osobních údajů:</t>
  </si>
  <si>
    <t>Profilování:</t>
  </si>
  <si>
    <t>Předávání do zahraničí:</t>
  </si>
  <si>
    <t>ANO - EU i třetí země nebo mezinárodní organizace</t>
  </si>
  <si>
    <t>ANO - třetí země nebo mezinárodní organizace</t>
  </si>
  <si>
    <t>Přeshraniční zpracování:</t>
  </si>
  <si>
    <t>ANO - podle písm. a)</t>
  </si>
  <si>
    <t>ANO - podle písm. b)</t>
  </si>
  <si>
    <t>ANO - podle písm. a) a b)</t>
  </si>
  <si>
    <t>Doba uložení OÚ:</t>
  </si>
  <si>
    <t xml:space="preserve">      - důvod:</t>
  </si>
  <si>
    <t>Posouzení vlivu:</t>
  </si>
  <si>
    <t xml:space="preserve">      - provedení:</t>
  </si>
  <si>
    <t xml:space="preserve">      - jejich druh:</t>
  </si>
  <si>
    <t>Počet zpracovatelů:</t>
  </si>
  <si>
    <t>ZPRACOVATEL 1</t>
  </si>
  <si>
    <t>Firma (název) zpracovatele:</t>
  </si>
  <si>
    <t>odpovědná osoba:</t>
  </si>
  <si>
    <t>e-mail:</t>
  </si>
  <si>
    <t>telefon:</t>
  </si>
  <si>
    <t>Smlouva o zpracování OÚ:</t>
  </si>
  <si>
    <t>ZPRACOVATEL 2</t>
  </si>
  <si>
    <t>ZPRACOVATEL 3</t>
  </si>
  <si>
    <t>ZPRACOVATEL 4</t>
  </si>
  <si>
    <t>ZPRACOVATEL 5</t>
  </si>
  <si>
    <t>buňka</t>
  </si>
  <si>
    <t>název</t>
  </si>
  <si>
    <t>Uveďte název zpracování, který nejlépe vystihuje agendu, v níž jsou osobní údaje zpracovány. Název zpracování se bude používat v navazujících dokumentech.</t>
  </si>
  <si>
    <t>Každé zpracování označte jedinečným označením (forma číslování není stanovena). Číslo pak použijte v názvu daného listu, např. "35".</t>
  </si>
  <si>
    <t>Organizační jednotkou je myšlena součást subjektu, který zpracování provádí (např. ekonomický odbor, personální oddělení apod.). Nejsou-li organizační jednotky zavedeny, údaj se nevyplňuje.</t>
  </si>
  <si>
    <t>C2</t>
  </si>
  <si>
    <t>C3</t>
  </si>
  <si>
    <t>C4</t>
  </si>
  <si>
    <t>C5</t>
  </si>
  <si>
    <t>C6</t>
  </si>
  <si>
    <t>C7</t>
  </si>
  <si>
    <t>C8</t>
  </si>
  <si>
    <t>C9</t>
  </si>
  <si>
    <t>C10</t>
  </si>
  <si>
    <t>C12</t>
  </si>
  <si>
    <t>C13</t>
  </si>
  <si>
    <t>C14</t>
  </si>
  <si>
    <t>C15</t>
  </si>
  <si>
    <t>C16</t>
  </si>
  <si>
    <t>C17</t>
  </si>
  <si>
    <t>C18</t>
  </si>
  <si>
    <t>C19</t>
  </si>
  <si>
    <t>C20</t>
  </si>
  <si>
    <t>C21</t>
  </si>
  <si>
    <t>C22</t>
  </si>
  <si>
    <t>C23</t>
  </si>
  <si>
    <t>C24</t>
  </si>
  <si>
    <t>C25</t>
  </si>
  <si>
    <t>C26</t>
  </si>
  <si>
    <t>C27</t>
  </si>
  <si>
    <t>C28</t>
  </si>
  <si>
    <t>C29</t>
  </si>
  <si>
    <t>C30</t>
  </si>
  <si>
    <t>C31</t>
  </si>
  <si>
    <t>C32</t>
  </si>
  <si>
    <t>Vyplní se pouze v případě, že organizační jednotka má přidělené vlastní číslo, pod kterým je v příslušných interních aktech řízení uváděna.</t>
  </si>
  <si>
    <t>Odpovědná osoba za danou oblast zpracování (uveďte titul, jméno, příjmení, pracovní pozici). Uvedená osoba by měla být současně respondentem tohoto check listu.</t>
  </si>
  <si>
    <t>Uveďte pracovní e-mail odpovědné osoby.</t>
  </si>
  <si>
    <t>Uveďte pracovní telefonní číslo odpovědné osoby.</t>
  </si>
  <si>
    <t>Uveďte výčet pracovních pozic spolu se zařazením do organizačních jednotek, které jsou oprávněny zpracovávat předmětné OÚ.</t>
  </si>
  <si>
    <r>
      <t xml:space="preserve">Uveďte, zda bude příjemce OÚ jen správce nebo jiné osoby, které specifikujte (např. ČSSZ, ostatní zdravotní pojištovny, smluvní partneři atd.) 
</t>
    </r>
    <r>
      <rPr>
        <b/>
        <i/>
        <sz val="9"/>
        <rFont val="Calibri"/>
        <family val="2"/>
        <charset val="238"/>
        <scheme val="minor"/>
      </rPr>
      <t>„příjemcem“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t>
    </r>
    <r>
      <rPr>
        <sz val="9"/>
        <rFont val="Calibri"/>
        <family val="2"/>
        <charset val="238"/>
        <scheme val="minor"/>
      </rPr>
      <t xml:space="preserve"> (čl. 4 odst. 9 GDPR)
</t>
    </r>
  </si>
  <si>
    <t>Uvede se počet subjektů údajů (v řádech tisíců), k nimž se OÚ zpracovávají, např. "12000".</t>
  </si>
  <si>
    <t>pokyny k vyplnění polí</t>
  </si>
  <si>
    <t>Uveďte všechna místa zpracování, pokud jsou odlišná od sídla uvedeného na listu "Úvod". Uveďte přesné adresy a stát, pokud není místo v České republice.</t>
  </si>
  <si>
    <r>
      <t xml:space="preserve">Uveďte, z jakých zdrojů OÚ shromažďujete:
</t>
    </r>
    <r>
      <rPr>
        <b/>
        <sz val="9"/>
        <rFont val="Calibri"/>
        <family val="2"/>
        <charset val="238"/>
        <scheme val="minor"/>
      </rPr>
      <t>- od subjektu údajů</t>
    </r>
    <r>
      <rPr>
        <sz val="9"/>
        <rFont val="Calibri"/>
        <family val="2"/>
        <charset val="238"/>
        <scheme val="minor"/>
      </rPr>
      <t xml:space="preserve">
</t>
    </r>
    <r>
      <rPr>
        <b/>
        <sz val="9"/>
        <rFont val="Calibri"/>
        <family val="2"/>
        <charset val="238"/>
        <scheme val="minor"/>
      </rPr>
      <t>- z veřejných zdrojů</t>
    </r>
    <r>
      <rPr>
        <sz val="9"/>
        <rFont val="Calibri"/>
        <family val="2"/>
        <charset val="238"/>
        <scheme val="minor"/>
      </rPr>
      <t xml:space="preserve"> (specifikujte z jakých zdrojů)
</t>
    </r>
    <r>
      <rPr>
        <b/>
        <sz val="9"/>
        <rFont val="Calibri"/>
        <family val="2"/>
        <charset val="238"/>
        <scheme val="minor"/>
      </rPr>
      <t>- z jiných zdrojů</t>
    </r>
    <r>
      <rPr>
        <sz val="9"/>
        <rFont val="Calibri"/>
        <family val="2"/>
        <charset val="238"/>
        <scheme val="minor"/>
      </rPr>
      <t xml:space="preserve"> (specifikujte z jakých zdrojů)</t>
    </r>
  </si>
  <si>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</si>
  <si>
    <r>
      <t xml:space="preserve">Uveďte, zda provádíte přeshraniční zpracování OÚ dle níže uvedené definice přeshraničního zpracování.
</t>
    </r>
    <r>
      <rPr>
        <b/>
        <i/>
        <sz val="9"/>
        <rFont val="Calibri"/>
        <family val="2"/>
        <charset val="238"/>
        <scheme val="minor"/>
      </rPr>
      <t>„přeshraničním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t>
    </r>
    <r>
      <rPr>
        <sz val="9"/>
        <rFont val="Calibri"/>
        <family val="2"/>
        <charset val="238"/>
        <scheme val="minor"/>
      </rPr>
      <t xml:space="preserve"> (čl. 4 odst. 23 GDPR)</t>
    </r>
  </si>
  <si>
    <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rFont val="Calibri"/>
        <family val="2"/>
        <charset val="238"/>
        <scheme val="minor"/>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rFont val="Calibri"/>
        <family val="2"/>
        <charset val="238"/>
        <scheme val="minor"/>
      </rPr>
      <t xml:space="preserve"> (čl. 4 odst. 1 GDPR)</t>
    </r>
  </si>
  <si>
    <r>
      <t xml:space="preserve">Uveďte příslušná písmena z čl. 6 odst. 1 GDPR, na základě kterých jsou OÚ zpracovávány (např. a,c) a vyplývá-li toto oprávnění z příslušného právního předpisu, pak pojmenování příslušných ustanovení tohoto předpisu (např. c - § 36 a násl. z.č. 257/2016).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</si>
  <si>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r>
      <t xml:space="preserve">Uveďte, zda provádíte zpracování zvláštní kategorie OÚ uvedených v čl. 9 odst. 1  GDPR, tedy OÚ 
</t>
    </r>
    <r>
      <rPr>
        <u/>
        <sz val="9"/>
        <rFont val="Calibri"/>
        <family val="2"/>
        <charset val="238"/>
        <scheme val="minor"/>
      </rPr>
      <t>vypovídajících o:</t>
    </r>
    <r>
      <rPr>
        <sz val="9"/>
        <rFont val="Calibri"/>
        <family val="2"/>
        <charset val="238"/>
        <scheme val="minor"/>
      </rPr>
      <t xml:space="preserve">
rasovém či etnickém původu, 
politických názorech, 
náboženském vyznání či filozofickém přesvědčení 
členství v odborech,
</t>
    </r>
    <r>
      <rPr>
        <u/>
        <sz val="9"/>
        <rFont val="Calibri"/>
        <family val="2"/>
        <charset val="238"/>
        <scheme val="minor"/>
      </rPr>
      <t>zpracování:</t>
    </r>
    <r>
      <rPr>
        <sz val="9"/>
        <rFont val="Calibri"/>
        <family val="2"/>
        <charset val="238"/>
        <scheme val="minor"/>
      </rPr>
      <t xml:space="preserve">
genetických údajů nebo biometrických údajů za účelem jedinečné identifikace fyzické osoby, 
údajů o zdravotním stavu, 
údajů o sexuálním životě nebo sexuální orientaci fyzické osoby,
</t>
    </r>
    <r>
      <rPr>
        <b/>
        <i/>
        <sz val="9"/>
        <rFont val="Calibri"/>
        <family val="2"/>
        <charset val="238"/>
        <scheme val="minor"/>
      </rPr>
      <t xml:space="preserve">„genetickými údaji“ osobní údaje týkající se zděděných nebo získaných genetických znaků fyzické osoby, které poskytují jedinečné informace o její fyziologii či zdraví a které vyplývají zejména z analýzy biologického vzorku dotčené fyzické osoby </t>
    </r>
    <r>
      <rPr>
        <sz val="9"/>
        <rFont val="Calibri"/>
        <family val="2"/>
        <charset val="238"/>
        <scheme val="minor"/>
      </rPr>
      <t xml:space="preserve">(čl. 4 odst. 13 GDPR)
</t>
    </r>
    <r>
      <rPr>
        <b/>
        <i/>
        <sz val="9"/>
        <rFont val="Calibri"/>
        <family val="2"/>
        <charset val="238"/>
        <scheme val="minor"/>
      </rPr>
      <t>„biometrickými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sz val="9"/>
        <rFont val="Calibri"/>
        <family val="2"/>
        <charset val="238"/>
        <scheme val="minor"/>
      </rPr>
      <t xml:space="preserve"> (čl. 4 odst. 14 GDPR)
</t>
    </r>
    <r>
      <rPr>
        <b/>
        <i/>
        <sz val="9"/>
        <rFont val="Calibri"/>
        <family val="2"/>
        <charset val="238"/>
        <scheme val="minor"/>
      </rPr>
      <t>„údaji o zdravotním stavu“ osobní údaje týkající se tělesného nebo duševního zdraví fyzické osoby, včetně údajů o poskytnutí zdravotních služeb, které vypovídají o jejím zdravotním stavu</t>
    </r>
    <r>
      <rPr>
        <sz val="9"/>
        <rFont val="Calibri"/>
        <family val="2"/>
        <charset val="238"/>
        <scheme val="minor"/>
      </rPr>
      <t xml:space="preserve"> (čl. 4 odst. 15 GDPR)</t>
    </r>
  </si>
  <si>
    <t>Uveďte přesný druh (viz. nápověda k buňce C19).</t>
  </si>
  <si>
    <r>
      <t xml:space="preserve">Uveďte, zda provádíte zpracování OÚ týkajících se rozsudků v trestních věcech a trestných činůpodle čl. 10 GDPR.
</t>
    </r>
    <r>
      <rPr>
        <b/>
        <i/>
        <sz val="9"/>
        <rFont val="Calibri"/>
        <family val="2"/>
        <charset val="238"/>
        <scheme val="minor"/>
      </rPr>
      <t>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t>
    </r>
    <r>
      <rPr>
        <sz val="9"/>
        <rFont val="Calibri"/>
        <family val="2"/>
        <charset val="238"/>
        <scheme val="minor"/>
      </rPr>
      <t xml:space="preserve"> (čl. 10 GDPR)</t>
    </r>
  </si>
  <si>
    <r>
      <t xml:space="preserve">Uveďte přesný účel, pro který jsou osobní údaje v ř. 17, 20 a 22 zpracovávány. Pokud jsou některé druhy osobních údajů v rámci téhož zpracování zpracovávány za jiným účelem, podrobně tyto informace rozepište. 
</t>
    </r>
    <r>
      <rPr>
        <b/>
        <i/>
        <sz val="9"/>
        <rFont val="Calibri"/>
        <family val="2"/>
        <charset val="238"/>
        <scheme val="minor"/>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rFont val="Calibri"/>
        <family val="2"/>
        <charset val="238"/>
        <scheme val="minor"/>
      </rPr>
      <t xml:space="preserve"> (čl. 5 odst. 1 písm. b) GDPR).</t>
    </r>
  </si>
  <si>
    <t>Uveďte jednotlivé kategorie subjektu údajů, které budou předmětem zpracování osobních údajů (např. vlastní zaměstnanci, návštěvníci, pojištěnci, zaměstnanci dodavatelů služeb, dlužníci, ….).</t>
  </si>
  <si>
    <t>Zvolte jednu z možných kategorií předávání osobních údajů do zahraničí.</t>
  </si>
  <si>
    <t>Uveďte dobu, po kterou budou osobní údaje uchovány a není-li ji možné určit, kritéria použitá ke stanovení této doby. Doba může být vyjádřena rovněž uplynutím určité události (např. 2 roky od zakoupení zboží).</t>
  </si>
  <si>
    <r>
      <t xml:space="preserve">Uveďte příslušná písmena z čl. 6 odst. 1 GDPR, na základě kterých jsou OÚ zpracovávány (např. </t>
    </r>
    <r>
      <rPr>
        <b/>
        <sz val="9"/>
        <rFont val="Calibri"/>
        <family val="2"/>
        <charset val="238"/>
        <scheme val="minor"/>
      </rPr>
      <t xml:space="preserve">a,c </t>
    </r>
    <r>
      <rPr>
        <sz val="9"/>
        <rFont val="Calibri"/>
        <family val="2"/>
        <charset val="238"/>
        <scheme val="minor"/>
      </rPr>
      <t xml:space="preserve">) a vyplývá-li toto oprávnění z příslušného právního předpisu, pak pojmenování příslušných ustanovení tohoto předpisu (např. </t>
    </r>
    <r>
      <rPr>
        <b/>
        <sz val="9"/>
        <rFont val="Calibri"/>
        <family val="2"/>
        <charset val="238"/>
        <scheme val="minor"/>
      </rPr>
      <t>c - § 36 a násl. z.č. 257/2016</t>
    </r>
    <r>
      <rPr>
        <sz val="9"/>
        <rFont val="Calibri"/>
        <family val="2"/>
        <charset val="238"/>
        <scheme val="minor"/>
      </rPr>
      <t xml:space="preserve">).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</si>
  <si>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t>Uveďte právní důvod doby uchovávání OÚ Odkazem na příslušné ustanovení obecně závazného právního předpisu) a není-li dán, pak vlastní odůvodnění doby uložení OÚ.</t>
  </si>
  <si>
    <t>Vyplňte pouze v případě, že osobní údaje jsou ukládány v listinné podobě nebo na externích nosičích (DVD, flash disk, …), např. budova B, 1PP, archiv nebo kancelář č. 236 apod.</t>
  </si>
  <si>
    <r>
      <rPr>
        <b/>
        <i/>
        <sz val="9"/>
        <rFont val="Calibri"/>
        <family val="2"/>
        <charset val="238"/>
        <scheme val="minor"/>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rFont val="Calibri"/>
        <family val="2"/>
        <charset val="238"/>
        <scheme val="minor"/>
      </rPr>
      <t xml:space="preserve"> (čl. 4 odst. 4 GDPR)</t>
    </r>
  </si>
  <si>
    <r>
      <t xml:space="preserve">Uveďte, zda je dán důvod pro posouzení vlivu na OOÚ.
</t>
    </r>
    <r>
      <rPr>
        <b/>
        <i/>
        <sz val="9"/>
        <rFont val="Calibri"/>
        <family val="2"/>
        <charset val="238"/>
        <scheme val="minor"/>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rFont val="Calibri"/>
        <family val="2"/>
        <charset val="238"/>
        <scheme val="minor"/>
      </rPr>
      <t>(čl. 35 odst. 1 GDPR)</t>
    </r>
  </si>
  <si>
    <t>Uveďte, zda bylo provedeno posouzení vlivu na OOÚ.</t>
  </si>
  <si>
    <r>
      <t xml:space="preserve">Zpracovatel ve smyslu čl. 28 GDPR, tedy jakýkoliv jiný subjekt, než subjekt uvedený v listu "Úvod". Zpracovatelem není zaměstnanec správce.
</t>
    </r>
    <r>
      <rPr>
        <b/>
        <i/>
        <sz val="9"/>
        <rFont val="Calibri"/>
        <family val="2"/>
        <charset val="238"/>
        <scheme val="minor"/>
      </rPr>
      <t>„Zpracovatelem“ se rozumí fyzická nebo právnická osoba, orgán veřejné moci, agentura nebo jiný subjekt, který zpracovává osobní údaje pro správce</t>
    </r>
    <r>
      <rPr>
        <sz val="9"/>
        <rFont val="Calibri"/>
        <family val="2"/>
        <charset val="238"/>
        <scheme val="minor"/>
      </rPr>
      <t xml:space="preserve"> (čl. 4 odst. 8 GDPR)</t>
    </r>
  </si>
  <si>
    <t>Uveďte počet zpracovatelů, kteří se podílení na zpracování, které je předmětem tohoto check listu.</t>
  </si>
  <si>
    <r>
      <t xml:space="preserve">Uvede se existence společného správce ve smyslu čl. 26 odst. 1 GDPR.
</t>
    </r>
    <r>
      <rPr>
        <b/>
        <i/>
        <sz val="9"/>
        <rFont val="Calibri"/>
        <family val="2"/>
        <charset val="238"/>
        <scheme val="minor"/>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sz val="9"/>
        <rFont val="Calibri"/>
        <family val="2"/>
        <charset val="238"/>
        <scheme val="minor"/>
      </rPr>
      <t xml:space="preserve"> (čl. 26 odst. 1 GDPR)</t>
    </r>
  </si>
  <si>
    <t>C34</t>
  </si>
  <si>
    <t>C35</t>
  </si>
  <si>
    <t>C38</t>
  </si>
  <si>
    <t>C39</t>
  </si>
  <si>
    <t>C40</t>
  </si>
  <si>
    <t>C41</t>
  </si>
  <si>
    <t>C42</t>
  </si>
  <si>
    <t>C43</t>
  </si>
  <si>
    <t>C44</t>
  </si>
  <si>
    <t>Použijte údaje z obchodního nebo jiného rejstříku.</t>
  </si>
  <si>
    <t>Osoba odpovědná za zpracování osobních údajů (např. dle smlouvy o zpracování osobních údajů).</t>
  </si>
  <si>
    <t>Použijte jednu z nabízených možností.</t>
  </si>
  <si>
    <t>Uveďte e-mail odpovědné osoby.</t>
  </si>
  <si>
    <t>Uveďte telefonní číslo odpovědné osoby.</t>
  </si>
  <si>
    <t>Právní předpis:</t>
  </si>
  <si>
    <t>Uveďte ustanovení příslušného právního předpisu.</t>
  </si>
  <si>
    <t>C47</t>
  </si>
  <si>
    <t>C48</t>
  </si>
  <si>
    <t>C49</t>
  </si>
  <si>
    <t>C50</t>
  </si>
  <si>
    <t>C51</t>
  </si>
  <si>
    <t>C52</t>
  </si>
  <si>
    <t>C53</t>
  </si>
  <si>
    <t>C54</t>
  </si>
  <si>
    <t>C57</t>
  </si>
  <si>
    <t>C58</t>
  </si>
  <si>
    <t>C59</t>
  </si>
  <si>
    <t>C60</t>
  </si>
  <si>
    <t>C61</t>
  </si>
  <si>
    <t>C62</t>
  </si>
  <si>
    <t>C63</t>
  </si>
  <si>
    <t>C37</t>
  </si>
  <si>
    <t>C64</t>
  </si>
  <si>
    <t>C67</t>
  </si>
  <si>
    <t>C68</t>
  </si>
  <si>
    <t>C69</t>
  </si>
  <si>
    <t>C70</t>
  </si>
  <si>
    <t>C71</t>
  </si>
  <si>
    <t>C72</t>
  </si>
  <si>
    <t>C73</t>
  </si>
  <si>
    <t>C74</t>
  </si>
  <si>
    <t>C77</t>
  </si>
  <si>
    <t>C78</t>
  </si>
  <si>
    <t>C79</t>
  </si>
  <si>
    <t>C80</t>
  </si>
  <si>
    <t>C81</t>
  </si>
  <si>
    <t>C82</t>
  </si>
  <si>
    <t>C83</t>
  </si>
  <si>
    <t>C84</t>
  </si>
  <si>
    <t>POKYNY K VYPLNĚNÍ FORMULÁŘE</t>
  </si>
  <si>
    <r>
      <rPr>
        <b/>
        <u/>
        <sz val="11"/>
        <rFont val="Calibri"/>
        <family val="2"/>
        <charset val="238"/>
        <scheme val="minor"/>
      </rPr>
      <t>Seznam použitých zkratek:</t>
    </r>
    <r>
      <rPr>
        <sz val="11"/>
        <rFont val="Calibri"/>
        <family val="2"/>
        <charset val="238"/>
        <scheme val="minor"/>
      </rPr>
      <t xml:space="preserve">
</t>
    </r>
    <r>
      <rPr>
        <b/>
        <sz val="11"/>
        <color rgb="FFFF0000"/>
        <rFont val="Calibri"/>
        <family val="2"/>
        <charset val="238"/>
        <scheme val="minor"/>
      </rPr>
      <t>GDPR</t>
    </r>
    <r>
      <rPr>
        <b/>
        <sz val="11"/>
        <rFont val="Calibri"/>
        <family val="2"/>
        <charset val="238"/>
        <scheme val="minor"/>
      </rPr>
      <t xml:space="preserve"> </t>
    </r>
    <r>
      <rPr>
        <sz val="11"/>
        <rFont val="Calibri"/>
        <family val="2"/>
        <charset val="238"/>
        <scheme val="minor"/>
      </rPr>
      <t xml:space="preserve">- NAŘÍZENÍ EVROPSKÉHO PRLAMENTU A RADY (EU) 2016/679 ze dne 27. dubna 2016 o ochraně fyzických osob v souvislosti se zpracováním osobních údajů a o volném pohybu těchto údajů a o zrušení směrnice 95/46/ES (obecné nařízení o ochraně osobních údajů)
</t>
    </r>
    <r>
      <rPr>
        <b/>
        <sz val="11"/>
        <color rgb="FFFF0000"/>
        <rFont val="Calibri"/>
        <family val="2"/>
        <charset val="238"/>
        <scheme val="minor"/>
      </rPr>
      <t>OOÚ</t>
    </r>
    <r>
      <rPr>
        <sz val="11"/>
        <rFont val="Calibri"/>
        <family val="2"/>
        <charset val="238"/>
        <scheme val="minor"/>
      </rPr>
      <t xml:space="preserve"> - ochrana osobních údajů
</t>
    </r>
    <r>
      <rPr>
        <b/>
        <sz val="11"/>
        <color rgb="FFFF0000"/>
        <rFont val="Calibri"/>
        <family val="2"/>
        <charset val="238"/>
        <scheme val="minor"/>
      </rPr>
      <t>OÚ</t>
    </r>
    <r>
      <rPr>
        <sz val="11"/>
        <rFont val="Calibri"/>
        <family val="2"/>
        <charset val="238"/>
        <scheme val="minor"/>
      </rPr>
      <t xml:space="preserve"> - osobní údaj
</t>
    </r>
    <r>
      <rPr>
        <b/>
        <sz val="11"/>
        <color rgb="FFFF0000"/>
        <rFont val="Calibri"/>
        <family val="2"/>
        <charset val="238"/>
        <scheme val="minor"/>
      </rPr>
      <t>ZOOÚ</t>
    </r>
    <r>
      <rPr>
        <sz val="11"/>
        <rFont val="Calibri"/>
        <family val="2"/>
        <charset val="238"/>
        <scheme val="minor"/>
      </rPr>
      <t xml:space="preserve"> - zákon č. 101/2000 Sb., o ochraně osobních údajů a o změně některých zákonů
</t>
    </r>
  </si>
  <si>
    <t>List FORMULÁŘ nevyplňujte! Zkopírujte jej, kopii nazvěte číslem zpracování, které bude uvedeno v buňce C3, a poté jej vyplňte. Takto postupujte u každého nového formuláře pro další zpracování.</t>
  </si>
  <si>
    <t>List "ÚVOD"</t>
  </si>
  <si>
    <t>List "FORMULÁŘ"</t>
  </si>
  <si>
    <t>D6</t>
  </si>
  <si>
    <t>D7</t>
  </si>
  <si>
    <t>D8</t>
  </si>
  <si>
    <t>D9</t>
  </si>
  <si>
    <t>D11</t>
  </si>
  <si>
    <t>D12</t>
  </si>
  <si>
    <t>D13</t>
  </si>
  <si>
    <t>D15</t>
  </si>
  <si>
    <t>D16</t>
  </si>
  <si>
    <t>Uveďte jméno správce - vaší organizace.</t>
  </si>
  <si>
    <t>Adresa sídla podle příslušného zápisu v obchodním rejstříku nebo obdobné evidenci.</t>
  </si>
  <si>
    <t>IČ podle příslušného rejstříku.</t>
  </si>
  <si>
    <t>Jméno a příjmení jednající osoby podle příslušného zápisu v bochodním rejtříku nebo obdobného registru.</t>
  </si>
  <si>
    <t>Jméno a příjmení odpovědné osoby za celou oblast ochrany osobních údajů u správce.</t>
  </si>
  <si>
    <t xml:space="preserve">Jméno a příjmení pověřence, pokud je jmenován. </t>
  </si>
  <si>
    <t>Uveďte pracovní e-mail pověřence, pokud je jmenován.</t>
  </si>
  <si>
    <t>Uveďte pracovní telefonní číslo pověřence, pokud je jmenován.</t>
  </si>
  <si>
    <t>Záznamy ze CCTV</t>
  </si>
  <si>
    <t>A001</t>
  </si>
  <si>
    <t>IT oddělení</t>
  </si>
  <si>
    <t>Ing. Miroslav Švanda</t>
  </si>
  <si>
    <t>m.svanda@zk.cz</t>
  </si>
  <si>
    <t>+420 720 258 698</t>
  </si>
  <si>
    <t>vedoucí IT oddělení, security manager</t>
  </si>
  <si>
    <t>pojišťovny, orgány oprávněné na základě příslušných zákonných ustanovení</t>
  </si>
  <si>
    <t>nejsou</t>
  </si>
  <si>
    <t>kamerový systém</t>
  </si>
  <si>
    <t>audiovizuální záznam osob</t>
  </si>
  <si>
    <t>d, f</t>
  </si>
  <si>
    <t>ochrana života a zdraví osob, ochrana majetku správce a osob vstupujících do monitorovaného prostoru, ochrana informací</t>
  </si>
  <si>
    <t>zaměstnanci správce, návštěvy, dodavatelé služeb a ostatní osoby vstupující do monitorovaného prostoru</t>
  </si>
  <si>
    <t>30 dní</t>
  </si>
  <si>
    <t>Kopie záznamů v trezoru kanceláře č. 209 (vedoucího IT).</t>
  </si>
  <si>
    <t>První hlídací s.r.o.</t>
  </si>
  <si>
    <t>Modřanská 354/18, 100 00 Praha 10</t>
  </si>
  <si>
    <t>Mgr. Jaroslav Obezřetný</t>
  </si>
  <si>
    <t>jobezretny@prvnihlidaci.com</t>
  </si>
  <si>
    <t>+420 603 258 699</t>
  </si>
  <si>
    <t>Personální evidence</t>
  </si>
  <si>
    <t>personální oddělení</t>
  </si>
  <si>
    <t>Ing. Marie Pracovitá</t>
  </si>
  <si>
    <t>m.pracovita@zk.cz</t>
  </si>
  <si>
    <t>+420 720 147 147</t>
  </si>
  <si>
    <t>vedení společnosti, personální ředitel, zaměstnanci personálního oddělení, vedoucí zaměstnanci</t>
  </si>
  <si>
    <t>titul, jméno, příjmení, datum narození, rodné číslo, trvalé bydliště, doručovací adresa, ……………………., e-mailová adresa zaměstnance, fotografie zaměstnance</t>
  </si>
  <si>
    <t>zaměstnanci</t>
  </si>
  <si>
    <t>Podle požadavků příslušných právních předpisů, e-mailová adresa a fotografie do data ukončení pracovního nebo obdobného poměru.</t>
  </si>
  <si>
    <t xml:space="preserve">Plnění zákonných povinností a vnitřních předpisů (režimová opatření ke vstupu zaměstnanců do areálu společnosti a pohyb v něm), propagace společnosti po dobu trvání pracovního poměru zaměstnance. </t>
  </si>
  <si>
    <t>Archiv (dv. č. 350), kanceláře personálního oddělení (dv. č. 222 - 225).</t>
  </si>
  <si>
    <t>P001</t>
  </si>
  <si>
    <t>oprávnění vedoucí zaměstnanci, zdravotní pojišťovny, ČSSZ, …………..</t>
  </si>
  <si>
    <t>Plnění povinností podle pracovněprávních předpisů. E-mailová adresa pro zasílání výplatní pásky zaměstnanci, fotografie zaměstnance pro její zveřejnění na webových stránkách společnosti a pro vystavení zaměstnaneckých průkazů.</t>
  </si>
  <si>
    <t>Dokumentování příp. protiprávních jednání, vč. latentní kriminality, s ohledem na možnost včas pořídit kopii záznamu pro předání příslušným orgánům jako důkaz pro příslušné řízení. Kratší doba je vyloučena s ohledem na bezpečnostní situaci v lokalitě, kde je CCTV umístěno a s ohledem na časté požadavky Policie ČR o předání záznamů ze CCTV starších 3 týdnů.</t>
  </si>
  <si>
    <t>a, b, c - § 25 a násl. z.č. 21x/20xx Sb., § 36 vyhl. č. 12x/199x Sb.</t>
  </si>
  <si>
    <t>MěstoVysoké Mýto</t>
  </si>
  <si>
    <t>titul, jméno, příjmení, datum narození, bydliště; pokud žadatel uvede na žádosti tel. číslo, e-mail. adresa</t>
  </si>
  <si>
    <t xml:space="preserve">spisový a skartační řád </t>
  </si>
  <si>
    <t>15 let</t>
  </si>
  <si>
    <t>uzavření veřejnoprávní smlouvy</t>
  </si>
  <si>
    <t>b - § 10a z.č. 250/2000 Sb., o rozpočtových pravidlech územních rozpočtů</t>
  </si>
  <si>
    <t>poskytování dotací v Programu podpory v oblasti památkové péče</t>
  </si>
  <si>
    <t>ORM</t>
  </si>
  <si>
    <t>465466149</t>
  </si>
  <si>
    <t>Registr smluv</t>
  </si>
  <si>
    <t>žadatelé o dotaci</t>
  </si>
  <si>
    <t>budova B. Smetany 92, Vysoké Mýto, na sdíleném úložišti</t>
  </si>
  <si>
    <t>vedoucí ORM, referenti ORM</t>
  </si>
  <si>
    <t>Bc. Ondřej Halama, vedoucí ORM</t>
  </si>
  <si>
    <t>ondrej.halama@vysoke-myto.cz</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</si>
</sst>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charset val="238"/>
      <scheme val="minor"/>
    </font>
    <font>
      <b/>
      <sz val="11"/>
      <color theme="1"/>
      <name val="Calibri"/>
      <family val="2"/>
      <charset val="238"/>
      <scheme val="minor"/>
    </font>
    <font>
      <sz val="11"/>
      <color theme="0"/>
      <name val="Calibri"/>
      <family val="2"/>
      <charset val="238"/>
      <scheme val="minor"/>
    </font>
    <font>
      <b/>
      <sz val="16"/>
      <name val="Calibri"/>
      <family val="2"/>
      <charset val="238"/>
      <scheme val="minor"/>
    </font>
    <font>
      <sz val="11"/>
      <name val="Calibri"/>
      <family val="2"/>
      <charset val="238"/>
      <scheme val="minor"/>
    </font>
    <font>
      <b/>
      <sz val="11"/>
      <name val="Calibri"/>
      <family val="2"/>
      <charset val="238"/>
      <scheme val="minor"/>
    </font>
    <font>
      <b/>
      <sz val="12"/>
      <name val="Calibri"/>
      <family val="2"/>
      <charset val="238"/>
      <scheme val="minor"/>
    </font>
    <font>
      <u/>
      <sz val="11"/>
      <name val="Calibri"/>
      <family val="2"/>
      <charset val="238"/>
      <scheme val="minor"/>
    </font>
    <font>
      <sz val="9"/>
      <color indexed="81"/>
      <name val="Tahoma"/>
      <family val="2"/>
      <charset val="238"/>
    </font>
    <font>
      <b/>
      <sz val="9"/>
      <color indexed="81"/>
      <name val="Tahoma"/>
      <family val="2"/>
      <charset val="238"/>
    </font>
    <font>
      <b/>
      <u/>
      <sz val="11"/>
      <name val="Calibri"/>
      <family val="2"/>
      <charset val="238"/>
      <scheme val="minor"/>
    </font>
    <font>
      <b/>
      <sz val="11"/>
      <color rgb="FFFF0000"/>
      <name val="Calibri"/>
      <family val="2"/>
      <charset val="238"/>
      <scheme val="minor"/>
    </font>
    <font>
      <i/>
      <sz val="9"/>
      <color indexed="81"/>
      <name val="Tahoma"/>
      <family val="2"/>
      <charset val="238"/>
    </font>
    <font>
      <b/>
      <i/>
      <sz val="9"/>
      <color indexed="81"/>
      <name val="Tahoma"/>
      <family val="2"/>
      <charset val="238"/>
    </font>
    <font>
      <u/>
      <sz val="9"/>
      <color indexed="81"/>
      <name val="Tahoma"/>
      <family val="2"/>
      <charset val="238"/>
    </font>
    <font>
      <sz val="9"/>
      <color indexed="81"/>
      <name val="Tahoma"/>
      <charset val="1"/>
    </font>
    <font>
      <sz val="9"/>
      <name val="Calibri"/>
      <family val="2"/>
      <charset val="238"/>
      <scheme val="minor"/>
    </font>
    <font>
      <b/>
      <sz val="9"/>
      <name val="Calibri"/>
      <family val="2"/>
      <charset val="238"/>
      <scheme val="minor"/>
    </font>
    <font>
      <b/>
      <i/>
      <sz val="9"/>
      <name val="Calibri"/>
      <family val="2"/>
      <charset val="238"/>
      <scheme val="minor"/>
    </font>
    <font>
      <u/>
      <sz val="9"/>
      <name val="Calibri"/>
      <family val="2"/>
      <charset val="238"/>
      <scheme val="minor"/>
    </font>
    <font>
      <b/>
      <sz val="18"/>
      <color rgb="FFFF0000"/>
      <name val="Calibri"/>
      <family val="2"/>
      <charset val="238"/>
      <scheme val="minor"/>
    </font>
    <font>
      <u/>
      <sz val="11"/>
      <color theme="10"/>
      <name val="Calibri"/>
      <family val="2"/>
      <charset val="238"/>
      <scheme val="minor"/>
    </font>
    <font>
      <sz val="11"/>
      <name val="Arial"/>
      <family val="2"/>
      <charset val="238"/>
    </font>
  </fonts>
  <fills count="7">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theme="8" tint="0.79998168889431442"/>
        <bgColor indexed="64"/>
      </patternFill>
    </fill>
    <fill>
      <patternFill patternType="solid">
        <fgColor rgb="FFFF0000"/>
        <bgColor indexed="64"/>
      </patternFill>
    </fill>
    <fill>
      <patternFill patternType="solid">
        <fgColor rgb="FFFFFF00"/>
        <bgColor indexed="64"/>
      </patternFill>
    </fill>
  </fills>
  <borders count="15">
    <border>
      <left/>
      <right/>
      <top/>
      <bottom/>
      <diagonal/>
    </border>
    <border>
      <left style="thin">
        <color theme="1"/>
      </left>
      <right style="thin">
        <color theme="1"/>
      </right>
      <top style="thin">
        <color theme="1"/>
      </top>
      <bottom style="thin">
        <color theme="1"/>
      </bottom>
      <diagonal/>
    </border>
    <border>
      <left style="thin">
        <color theme="8" tint="0.39994506668294322"/>
      </left>
      <right style="thin">
        <color theme="8" tint="0.39994506668294322"/>
      </right>
      <top style="thin">
        <color theme="8" tint="0.39994506668294322"/>
      </top>
      <bottom style="thin">
        <color theme="8" tint="0.39994506668294322"/>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theme="8" tint="0.39994506668294322"/>
      </left>
      <right/>
      <top style="thin">
        <color theme="8" tint="0.39994506668294322"/>
      </top>
      <bottom style="thin">
        <color theme="8" tint="0.39994506668294322"/>
      </bottom>
      <diagonal/>
    </border>
    <border>
      <left style="thin">
        <color theme="8" tint="0.39994506668294322"/>
      </left>
      <right style="thin">
        <color theme="8" tint="0.39994506668294322"/>
      </right>
      <top style="thin">
        <color theme="8" tint="0.39994506668294322"/>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thin">
        <color theme="1"/>
      </top>
      <bottom style="thin">
        <color theme="8" tint="0.39994506668294322"/>
      </bottom>
      <diagonal/>
    </border>
    <border>
      <left/>
      <right/>
      <top style="thin">
        <color theme="1"/>
      </top>
      <bottom style="thin">
        <color theme="8" tint="0.39994506668294322"/>
      </bottom>
      <diagonal/>
    </border>
    <border>
      <left/>
      <right style="thin">
        <color theme="1"/>
      </right>
      <top style="thin">
        <color theme="1"/>
      </top>
      <bottom style="thin">
        <color theme="8" tint="0.39994506668294322"/>
      </bottom>
      <diagonal/>
    </border>
  </borders>
  <cellStyleXfs count="2">
    <xf numFmtId="0" fontId="0" fillId="0" borderId="0"/>
    <xf numFmtId="0" fontId="21" fillId="0" borderId="0" applyNumberFormat="0" applyFill="0" applyBorder="0" applyAlignment="0" applyProtection="0"/>
  </cellStyleXfs>
  <cellXfs count="60">
    <xf numFmtId="0" fontId="0" fillId="0" borderId="0" xfId="0"/>
    <xf numFmtId="0" fontId="2" fillId="2" borderId="0" xfId="0" applyFont="1" applyFill="1"/>
    <xf numFmtId="0" fontId="2" fillId="3" borderId="0" xfId="0" applyFont="1" applyFill="1"/>
    <xf numFmtId="0" fontId="3" fillId="3" borderId="0" xfId="0" applyFont="1" applyFill="1"/>
    <xf numFmtId="0" fontId="4" fillId="3" borderId="0" xfId="0" applyFont="1" applyFill="1"/>
    <xf numFmtId="0" fontId="5" fillId="3" borderId="0" xfId="0" applyFont="1" applyFill="1"/>
    <xf numFmtId="0" fontId="4" fillId="2" borderId="1" xfId="0" applyFont="1" applyFill="1" applyBorder="1"/>
    <xf numFmtId="0" fontId="6" fillId="3" borderId="0" xfId="0" applyFont="1" applyFill="1"/>
    <xf numFmtId="0" fontId="7" fillId="3" borderId="0" xfId="0" applyFont="1" applyFill="1"/>
    <xf numFmtId="0" fontId="4" fillId="2" borderId="3" xfId="0" applyFont="1" applyFill="1" applyBorder="1"/>
    <xf numFmtId="0" fontId="4" fillId="2" borderId="4" xfId="0" applyFont="1" applyFill="1" applyBorder="1"/>
    <xf numFmtId="0" fontId="4" fillId="2" borderId="5" xfId="0" applyFont="1" applyFill="1" applyBorder="1"/>
    <xf numFmtId="0" fontId="4" fillId="2" borderId="6" xfId="0" applyFont="1" applyFill="1" applyBorder="1"/>
    <xf numFmtId="0" fontId="5" fillId="3" borderId="2" xfId="0" applyFont="1" applyFill="1" applyBorder="1" applyAlignment="1">
      <alignment horizontal="left" vertical="top" wrapText="1"/>
    </xf>
    <xf numFmtId="0" fontId="4" fillId="3" borderId="2" xfId="0" applyFont="1" applyFill="1" applyBorder="1" applyAlignment="1">
      <alignment horizontal="left" vertical="top" wrapText="1"/>
    </xf>
    <xf numFmtId="0" fontId="4" fillId="3" borderId="8" xfId="0" applyFont="1" applyFill="1" applyBorder="1" applyAlignment="1">
      <alignment horizontal="left" vertical="top" wrapText="1"/>
    </xf>
    <xf numFmtId="0" fontId="4" fillId="2" borderId="1" xfId="0" applyFont="1" applyFill="1" applyBorder="1" applyAlignment="1">
      <alignment horizontal="left" vertical="top" wrapText="1"/>
    </xf>
    <xf numFmtId="0" fontId="4" fillId="2" borderId="5" xfId="0" applyFont="1" applyFill="1" applyBorder="1" applyAlignment="1">
      <alignment vertical="top"/>
    </xf>
    <xf numFmtId="0" fontId="1" fillId="4" borderId="2" xfId="0" applyFont="1" applyFill="1" applyBorder="1" applyAlignment="1">
      <alignment vertical="top"/>
    </xf>
    <xf numFmtId="0" fontId="4" fillId="2" borderId="6" xfId="0" applyFont="1" applyFill="1" applyBorder="1" applyAlignment="1">
      <alignment vertical="top"/>
    </xf>
    <xf numFmtId="0" fontId="1" fillId="4" borderId="7" xfId="0" applyFont="1" applyFill="1" applyBorder="1" applyAlignment="1">
      <alignment vertical="top"/>
    </xf>
    <xf numFmtId="0" fontId="4" fillId="2" borderId="1" xfId="0" applyFont="1" applyFill="1" applyBorder="1" applyAlignment="1">
      <alignment vertical="top"/>
    </xf>
    <xf numFmtId="0" fontId="6" fillId="3" borderId="2" xfId="0" applyFont="1" applyFill="1" applyBorder="1" applyAlignment="1">
      <alignment horizontal="left" vertical="top" wrapText="1"/>
    </xf>
    <xf numFmtId="3" fontId="4" fillId="3" borderId="2" xfId="0" applyNumberFormat="1" applyFont="1" applyFill="1" applyBorder="1" applyAlignment="1">
      <alignment horizontal="left" vertical="top" wrapText="1"/>
    </xf>
    <xf numFmtId="0" fontId="5" fillId="4" borderId="2" xfId="0" applyFont="1" applyFill="1" applyBorder="1" applyAlignment="1">
      <alignment vertical="top"/>
    </xf>
    <xf numFmtId="0" fontId="16" fillId="2" borderId="5" xfId="0" applyFont="1" applyFill="1" applyBorder="1"/>
    <xf numFmtId="0" fontId="16" fillId="3" borderId="2" xfId="0" applyFont="1" applyFill="1" applyBorder="1" applyAlignment="1">
      <alignment horizontal="left" vertical="top" wrapText="1"/>
    </xf>
    <xf numFmtId="0" fontId="16" fillId="2" borderId="6" xfId="0" applyFont="1" applyFill="1" applyBorder="1"/>
    <xf numFmtId="3" fontId="16" fillId="3" borderId="2" xfId="0" applyNumberFormat="1" applyFont="1" applyFill="1" applyBorder="1" applyAlignment="1">
      <alignment horizontal="left" vertical="top" wrapText="1"/>
    </xf>
    <xf numFmtId="0" fontId="16" fillId="3" borderId="8"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2" borderId="1" xfId="0" applyFont="1" applyFill="1" applyBorder="1"/>
    <xf numFmtId="0" fontId="4" fillId="2" borderId="5" xfId="0" applyFont="1" applyFill="1" applyBorder="1" applyAlignment="1">
      <alignment horizontal="center"/>
    </xf>
    <xf numFmtId="0" fontId="4" fillId="3" borderId="2" xfId="0" applyFont="1" applyFill="1" applyBorder="1" applyAlignment="1">
      <alignment horizontal="center" vertical="top" wrapText="1"/>
    </xf>
    <xf numFmtId="0" fontId="4" fillId="2" borderId="6" xfId="0" applyFont="1" applyFill="1" applyBorder="1" applyAlignment="1">
      <alignment horizontal="center"/>
    </xf>
    <xf numFmtId="3" fontId="4" fillId="3" borderId="2" xfId="0" applyNumberFormat="1" applyFont="1" applyFill="1" applyBorder="1" applyAlignment="1">
      <alignment horizontal="center" vertical="top" wrapText="1"/>
    </xf>
    <xf numFmtId="0" fontId="4" fillId="3" borderId="8" xfId="0" applyFont="1" applyFill="1" applyBorder="1" applyAlignment="1">
      <alignment horizontal="center" vertical="top" wrapText="1"/>
    </xf>
    <xf numFmtId="0" fontId="4" fillId="2" borderId="1" xfId="0" applyFont="1" applyFill="1" applyBorder="1" applyAlignment="1">
      <alignment horizontal="center" vertical="top" wrapText="1"/>
    </xf>
    <xf numFmtId="0" fontId="4" fillId="2" borderId="1" xfId="0" applyFont="1" applyFill="1" applyBorder="1" applyAlignment="1">
      <alignment horizontal="center"/>
    </xf>
    <xf numFmtId="0" fontId="4" fillId="2" borderId="3" xfId="0" applyFont="1" applyFill="1" applyBorder="1" applyAlignment="1">
      <alignment horizontal="center"/>
    </xf>
    <xf numFmtId="0" fontId="4" fillId="3" borderId="2" xfId="0" applyFont="1" applyFill="1" applyBorder="1" applyAlignment="1">
      <alignment horizontal="center" vertical="center" wrapText="1"/>
    </xf>
    <xf numFmtId="0" fontId="4" fillId="3" borderId="5" xfId="0" applyFont="1" applyFill="1" applyBorder="1" applyAlignment="1">
      <alignment vertical="top"/>
    </xf>
    <xf numFmtId="0" fontId="16" fillId="3" borderId="5" xfId="0" applyFont="1" applyFill="1" applyBorder="1"/>
    <xf numFmtId="0" fontId="3" fillId="3" borderId="5" xfId="0" applyFont="1" applyFill="1" applyBorder="1" applyAlignment="1">
      <alignment horizontal="left"/>
    </xf>
    <xf numFmtId="0" fontId="1" fillId="4" borderId="2" xfId="0" applyFont="1" applyFill="1" applyBorder="1" applyAlignment="1">
      <alignment vertical="top" wrapText="1"/>
    </xf>
    <xf numFmtId="0" fontId="21" fillId="3" borderId="2" xfId="1" applyFill="1" applyBorder="1" applyAlignment="1">
      <alignment horizontal="left" vertical="top" wrapText="1"/>
    </xf>
    <xf numFmtId="49" fontId="4" fillId="3" borderId="2" xfId="0" applyNumberFormat="1" applyFont="1" applyFill="1" applyBorder="1" applyAlignment="1">
      <alignment horizontal="left" vertical="top" wrapText="1"/>
    </xf>
    <xf numFmtId="0" fontId="4" fillId="5" borderId="2" xfId="0" applyFont="1" applyFill="1" applyBorder="1" applyAlignment="1">
      <alignment horizontal="left" vertical="top" wrapText="1"/>
    </xf>
    <xf numFmtId="0" fontId="4" fillId="3" borderId="2" xfId="0" applyFont="1" applyFill="1" applyBorder="1" applyAlignment="1">
      <alignment horizontal="left" vertical="top" wrapText="1"/>
    </xf>
    <xf numFmtId="0" fontId="22" fillId="0" borderId="0" xfId="0" applyFont="1" applyAlignment="1">
      <alignment horizontal="justify" vertical="center"/>
    </xf>
    <xf numFmtId="0" fontId="5" fillId="4" borderId="7" xfId="0" applyFont="1" applyFill="1" applyBorder="1" applyAlignment="1">
      <alignment vertical="top"/>
    </xf>
    <xf numFmtId="0" fontId="4" fillId="3" borderId="9" xfId="0" applyFont="1" applyFill="1" applyBorder="1" applyAlignment="1">
      <alignment horizontal="left" vertical="top" wrapText="1"/>
    </xf>
    <xf numFmtId="0" fontId="4" fillId="3" borderId="10" xfId="0" applyFont="1" applyFill="1" applyBorder="1" applyAlignment="1">
      <alignment horizontal="left" vertical="top" wrapText="1"/>
    </xf>
    <xf numFmtId="0" fontId="4" fillId="3" borderId="11" xfId="0" applyFont="1" applyFill="1" applyBorder="1" applyAlignment="1">
      <alignment horizontal="left" vertical="top" wrapText="1"/>
    </xf>
    <xf numFmtId="0" fontId="20" fillId="6" borderId="9" xfId="0" applyFont="1" applyFill="1" applyBorder="1" applyAlignment="1">
      <alignment horizontal="center" vertical="center" wrapText="1"/>
    </xf>
    <xf numFmtId="0" fontId="4" fillId="6" borderId="10" xfId="0" applyFont="1" applyFill="1" applyBorder="1" applyAlignment="1">
      <alignment horizontal="center" vertical="center" wrapText="1"/>
    </xf>
    <xf numFmtId="0" fontId="4" fillId="6" borderId="11" xfId="0" applyFont="1" applyFill="1" applyBorder="1" applyAlignment="1">
      <alignment horizontal="center" vertical="center" wrapText="1"/>
    </xf>
    <xf numFmtId="0" fontId="3" fillId="3" borderId="12" xfId="0" applyFont="1" applyFill="1" applyBorder="1" applyAlignment="1">
      <alignment horizontal="center"/>
    </xf>
    <xf numFmtId="0" fontId="3" fillId="3" borderId="13" xfId="0" applyFont="1" applyFill="1" applyBorder="1" applyAlignment="1">
      <alignment horizontal="center"/>
    </xf>
    <xf numFmtId="0" fontId="3" fillId="3" borderId="14" xfId="0" applyFont="1" applyFill="1" applyBorder="1" applyAlignment="1">
      <alignment horizontal="center"/>
    </xf>
  </cellXfs>
  <cellStyles count="2">
    <cellStyle name="Hypertextový odkaz" xfId="1" builtinId="8"/>
    <cellStyle name="Normální" xfId="0" builtinId="0"/>
  </cellStyles>
  <dxfs count="474">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139687</xdr:colOff>
      <xdr:row>7</xdr:row>
      <xdr:rowOff>112408</xdr:rowOff>
    </xdr:from>
    <xdr:to>
      <xdr:col>2</xdr:col>
      <xdr:colOff>4005584</xdr:colOff>
      <xdr:row>22</xdr:row>
      <xdr:rowOff>22649</xdr:rowOff>
    </xdr:to>
    <xdr:sp macro="" textlink="">
      <xdr:nvSpPr>
        <xdr:cNvPr id="2" name="TextovéPole 1">
          <a:extLst>
            <a:ext uri="{FF2B5EF4-FFF2-40B4-BE49-F238E27FC236}">
              <a16:creationId xmlns="" xmlns:a16="http://schemas.microsoft.com/office/drawing/2014/main" id="{6F52F6D1-4782-4F0B-85CF-B08DB4F92137}"/>
            </a:ext>
          </a:extLst>
        </xdr:cNvPr>
        <xdr:cNvSpPr txBox="1"/>
      </xdr:nvSpPr>
      <xdr:spPr>
        <a:xfrm rot="19506576">
          <a:off x="358762" y="1455433"/>
          <a:ext cx="5951872" cy="2958241"/>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cs-CZ" sz="2400">
              <a:solidFill>
                <a:schemeClr val="accent1">
                  <a:lumMod val="50000"/>
                </a:schemeClr>
              </a:solidFill>
            </a:rPr>
            <a:t>Tento vzor</a:t>
          </a:r>
          <a:r>
            <a:rPr lang="cs-CZ" sz="2400" baseline="0">
              <a:solidFill>
                <a:schemeClr val="accent1">
                  <a:lumMod val="50000"/>
                </a:schemeClr>
              </a:solidFill>
            </a:rPr>
            <a:t> není nijak právně závazný pro identifikaci jednotlivých zpracování. Příklady v něm uvedené jsou ilustrativní a záměrně nevychází ze žádného existujícího právního předpisu. </a:t>
          </a:r>
          <a:endParaRPr lang="cs-CZ" sz="2400">
            <a:solidFill>
              <a:schemeClr val="accent1">
                <a:lumMod val="50000"/>
              </a:schemeClr>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92062</xdr:colOff>
      <xdr:row>9</xdr:row>
      <xdr:rowOff>66675</xdr:rowOff>
    </xdr:from>
    <xdr:to>
      <xdr:col>2</xdr:col>
      <xdr:colOff>3957959</xdr:colOff>
      <xdr:row>22</xdr:row>
      <xdr:rowOff>167416</xdr:rowOff>
    </xdr:to>
    <xdr:sp macro="" textlink="">
      <xdr:nvSpPr>
        <xdr:cNvPr id="2" name="TextovéPole 1">
          <a:extLst>
            <a:ext uri="{FF2B5EF4-FFF2-40B4-BE49-F238E27FC236}">
              <a16:creationId xmlns="" xmlns:a16="http://schemas.microsoft.com/office/drawing/2014/main" id="{06A8A05C-1EDC-421F-BD83-70D9B3A73AB5}"/>
            </a:ext>
          </a:extLst>
        </xdr:cNvPr>
        <xdr:cNvSpPr txBox="1"/>
      </xdr:nvSpPr>
      <xdr:spPr>
        <a:xfrm rot="19506576">
          <a:off x="311137" y="1981200"/>
          <a:ext cx="5951872" cy="2958241"/>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cs-CZ" sz="2400">
              <a:solidFill>
                <a:schemeClr val="accent1">
                  <a:lumMod val="50000"/>
                </a:schemeClr>
              </a:solidFill>
            </a:rPr>
            <a:t>Tento vzor</a:t>
          </a:r>
          <a:r>
            <a:rPr lang="cs-CZ" sz="2400" baseline="0">
              <a:solidFill>
                <a:schemeClr val="accent1">
                  <a:lumMod val="50000"/>
                </a:schemeClr>
              </a:solidFill>
            </a:rPr>
            <a:t> není nijak právně závazný pro identifikaci jednotlivých zpracování. Příklady v něm uvedené jsou ilustrativní a záměrně nevychází ze žádného existujícího právního předpisu. </a:t>
          </a:r>
          <a:endParaRPr lang="cs-CZ" sz="2400">
            <a:solidFill>
              <a:schemeClr val="accent1">
                <a:lumMod val="50000"/>
              </a:schemeClr>
            </a:solidFill>
          </a:endParaRPr>
        </a:p>
      </xdr:txBody>
    </xdr:sp>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ondrej.halama@vysoke-myto.cz"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mailto:jobezretny@prvnihlidaci.com" TargetMode="External"/><Relationship Id="rId1" Type="http://schemas.openxmlformats.org/officeDocument/2006/relationships/hyperlink" Target="mailto:m.svanda@zk.cz" TargetMode="External"/><Relationship Id="rId6" Type="http://schemas.openxmlformats.org/officeDocument/2006/relationships/comments" Target="../comments3.xml"/><Relationship Id="rId5" Type="http://schemas.openxmlformats.org/officeDocument/2006/relationships/vmlDrawing" Target="../drawings/vmlDrawing3.vml"/><Relationship Id="rId4"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5.bin"/><Relationship Id="rId1" Type="http://schemas.openxmlformats.org/officeDocument/2006/relationships/hyperlink" Target="mailto:m.pracovita@zk.cz"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85"/>
  <sheetViews>
    <sheetView tabSelected="1" view="pageBreakPreview" zoomScaleNormal="100" zoomScaleSheetLayoutView="100" workbookViewId="0">
      <selection activeCell="C9" sqref="C9"/>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x14ac:dyDescent="0.25">
      <c r="A2" s="9"/>
      <c r="B2" s="24" t="s">
        <v>5</v>
      </c>
      <c r="C2" s="49" t="s">
        <v>255</v>
      </c>
      <c r="D2" s="10"/>
    </row>
    <row r="3" spans="1:4" x14ac:dyDescent="0.25">
      <c r="A3" s="9"/>
      <c r="B3" s="24" t="s">
        <v>20</v>
      </c>
      <c r="C3" s="13">
        <v>1</v>
      </c>
      <c r="D3" s="10"/>
    </row>
    <row r="4" spans="1:4" x14ac:dyDescent="0.25">
      <c r="A4" s="9"/>
      <c r="B4" s="24" t="s">
        <v>14</v>
      </c>
      <c r="C4" s="48" t="s">
        <v>256</v>
      </c>
      <c r="D4" s="10"/>
    </row>
    <row r="5" spans="1:4" x14ac:dyDescent="0.25">
      <c r="A5" s="9"/>
      <c r="B5" s="24" t="s">
        <v>15</v>
      </c>
      <c r="C5" s="48"/>
      <c r="D5" s="10"/>
    </row>
    <row r="6" spans="1:4" x14ac:dyDescent="0.25">
      <c r="A6" s="9"/>
      <c r="B6" s="24" t="s">
        <v>33</v>
      </c>
      <c r="C6" s="48" t="s">
        <v>262</v>
      </c>
      <c r="D6" s="10"/>
    </row>
    <row r="7" spans="1:4" x14ac:dyDescent="0.25">
      <c r="A7" s="9"/>
      <c r="B7" s="24" t="s">
        <v>34</v>
      </c>
      <c r="C7" s="45" t="s">
        <v>263</v>
      </c>
      <c r="D7" s="10"/>
    </row>
    <row r="8" spans="1:4" x14ac:dyDescent="0.25">
      <c r="A8" s="9"/>
      <c r="B8" s="24" t="s">
        <v>35</v>
      </c>
      <c r="C8" s="46" t="s">
        <v>257</v>
      </c>
      <c r="D8" s="10"/>
    </row>
    <row r="9" spans="1:4" x14ac:dyDescent="0.25">
      <c r="A9" s="9"/>
      <c r="B9" s="24" t="s">
        <v>44</v>
      </c>
      <c r="C9" s="48" t="s">
        <v>261</v>
      </c>
      <c r="D9" s="10"/>
    </row>
    <row r="10" spans="1:4" x14ac:dyDescent="0.25">
      <c r="A10" s="9"/>
      <c r="B10" s="24" t="s">
        <v>45</v>
      </c>
      <c r="C10" s="48" t="s">
        <v>258</v>
      </c>
      <c r="D10" s="10"/>
    </row>
    <row r="11" spans="1:4" x14ac:dyDescent="0.25">
      <c r="B11" s="19"/>
      <c r="C11" s="12"/>
    </row>
    <row r="12" spans="1:4" x14ac:dyDescent="0.25">
      <c r="A12" s="9"/>
      <c r="B12" s="24" t="s">
        <v>28</v>
      </c>
      <c r="C12" s="23">
        <v>2</v>
      </c>
      <c r="D12" s="10"/>
    </row>
    <row r="13" spans="1:4" x14ac:dyDescent="0.25">
      <c r="A13" s="9"/>
      <c r="B13" s="24" t="s">
        <v>32</v>
      </c>
      <c r="C13" s="48"/>
      <c r="D13" s="10"/>
    </row>
    <row r="14" spans="1:4" x14ac:dyDescent="0.25">
      <c r="A14" s="9"/>
      <c r="B14" s="24" t="s">
        <v>40</v>
      </c>
      <c r="C14" s="48" t="s">
        <v>41</v>
      </c>
      <c r="D14" s="10"/>
    </row>
    <row r="15" spans="1:4" x14ac:dyDescent="0.25">
      <c r="A15" s="9"/>
      <c r="B15" s="24" t="s">
        <v>36</v>
      </c>
      <c r="C15" s="48" t="s">
        <v>39</v>
      </c>
      <c r="D15" s="10"/>
    </row>
    <row r="16" spans="1:4" x14ac:dyDescent="0.25">
      <c r="A16" s="9"/>
      <c r="B16" s="24" t="s">
        <v>56</v>
      </c>
      <c r="C16" s="48"/>
      <c r="D16" s="10"/>
    </row>
    <row r="17" spans="1:4" ht="30" x14ac:dyDescent="0.25">
      <c r="A17" s="9"/>
      <c r="B17" s="24" t="s">
        <v>29</v>
      </c>
      <c r="C17" s="48" t="s">
        <v>250</v>
      </c>
      <c r="D17" s="10"/>
    </row>
    <row r="18" spans="1:4" ht="30" x14ac:dyDescent="0.25">
      <c r="A18" s="9"/>
      <c r="B18" s="24" t="s">
        <v>47</v>
      </c>
      <c r="C18" s="48" t="s">
        <v>254</v>
      </c>
      <c r="D18" s="10"/>
    </row>
    <row r="19" spans="1:4" x14ac:dyDescent="0.25">
      <c r="A19" s="9"/>
      <c r="B19" s="24" t="s">
        <v>30</v>
      </c>
      <c r="C19" s="48"/>
      <c r="D19" s="10"/>
    </row>
    <row r="20" spans="1:4" x14ac:dyDescent="0.25">
      <c r="A20" s="9"/>
      <c r="B20" s="24" t="str">
        <f>IF(C19="ANO","      - jejich druh:","")</f>
        <v/>
      </c>
      <c r="C20" s="12"/>
      <c r="D20" s="10"/>
    </row>
    <row r="21" spans="1:4" x14ac:dyDescent="0.25">
      <c r="A21" s="9"/>
      <c r="B21" s="24" t="str">
        <f>IF(C19="ANO","      - zákonnost zpracování:","")</f>
        <v/>
      </c>
      <c r="C21" s="12"/>
      <c r="D21" s="10"/>
    </row>
    <row r="22" spans="1:4" x14ac:dyDescent="0.25">
      <c r="A22" s="9"/>
      <c r="B22" s="24" t="s">
        <v>31</v>
      </c>
      <c r="C22" s="48"/>
      <c r="D22" s="10"/>
    </row>
    <row r="23" spans="1:4" x14ac:dyDescent="0.25">
      <c r="A23" s="9"/>
      <c r="B23" s="24" t="s">
        <v>48</v>
      </c>
      <c r="C23" s="48" t="s">
        <v>253</v>
      </c>
      <c r="D23" s="10"/>
    </row>
    <row r="24" spans="1:4" x14ac:dyDescent="0.25">
      <c r="A24" s="9"/>
      <c r="B24" s="24" t="s">
        <v>49</v>
      </c>
      <c r="C24" s="48" t="s">
        <v>259</v>
      </c>
      <c r="D24" s="10"/>
    </row>
    <row r="25" spans="1:4" x14ac:dyDescent="0.25">
      <c r="A25" s="9"/>
      <c r="B25" s="24" t="s">
        <v>53</v>
      </c>
      <c r="C25" s="48"/>
      <c r="D25" s="10"/>
    </row>
    <row r="26" spans="1:4" x14ac:dyDescent="0.25">
      <c r="A26" s="9"/>
      <c r="B26" s="24" t="s">
        <v>60</v>
      </c>
      <c r="C26" s="48" t="s">
        <v>252</v>
      </c>
      <c r="D26" s="10"/>
    </row>
    <row r="27" spans="1:4" x14ac:dyDescent="0.25">
      <c r="A27" s="9"/>
      <c r="B27" s="24" t="s">
        <v>61</v>
      </c>
      <c r="C27" s="48" t="s">
        <v>251</v>
      </c>
      <c r="D27" s="10"/>
    </row>
    <row r="28" spans="1:4" x14ac:dyDescent="0.25">
      <c r="A28" s="9"/>
      <c r="B28" s="24" t="s">
        <v>51</v>
      </c>
      <c r="C28" s="48" t="s">
        <v>260</v>
      </c>
      <c r="D28" s="10"/>
    </row>
    <row r="29" spans="1:4" x14ac:dyDescent="0.25">
      <c r="A29" s="9"/>
      <c r="B29" s="24" t="s">
        <v>52</v>
      </c>
      <c r="C29" s="48"/>
      <c r="D29" s="10"/>
    </row>
    <row r="30" spans="1:4" x14ac:dyDescent="0.25">
      <c r="A30" s="9"/>
      <c r="B30" s="24" t="s">
        <v>62</v>
      </c>
      <c r="C30" s="48"/>
      <c r="D30" s="10"/>
    </row>
    <row r="31" spans="1:4" x14ac:dyDescent="0.25">
      <c r="A31" s="9"/>
      <c r="B31" s="24" t="s">
        <v>63</v>
      </c>
      <c r="C31" s="48"/>
      <c r="D31" s="10"/>
    </row>
    <row r="32" spans="1:4" x14ac:dyDescent="0.25">
      <c r="A32" s="9"/>
      <c r="B32" s="24" t="s">
        <v>46</v>
      </c>
      <c r="C32" s="48"/>
      <c r="D32" s="10"/>
    </row>
    <row r="33" spans="1:4" ht="6.75" customHeight="1" x14ac:dyDescent="0.25">
      <c r="B33" s="19"/>
      <c r="C33" s="12"/>
    </row>
    <row r="34" spans="1:4" x14ac:dyDescent="0.25">
      <c r="A34" s="9"/>
      <c r="B34" s="24" t="s">
        <v>16</v>
      </c>
      <c r="C34" s="15"/>
      <c r="D34" s="10"/>
    </row>
    <row r="35" spans="1:4" x14ac:dyDescent="0.25">
      <c r="A35" s="9"/>
      <c r="B35" s="50" t="str">
        <f>IF(C34="ANO","Počet zpracovatelů:"," ")</f>
        <v xml:space="preserve"> </v>
      </c>
      <c r="C35" s="16"/>
      <c r="D35" s="10"/>
    </row>
    <row r="36" spans="1:4" ht="6.75" customHeight="1" x14ac:dyDescent="0.25">
      <c r="B36" s="19"/>
      <c r="C36" s="12">
        <v>3</v>
      </c>
    </row>
    <row r="37" spans="1:4" x14ac:dyDescent="0.25">
      <c r="B37" s="24" t="str">
        <f>IF(C35&gt;0,"ZPRACOVATEL 1"," ")</f>
        <v xml:space="preserve"> </v>
      </c>
      <c r="C37" s="12"/>
    </row>
    <row r="38" spans="1:4" x14ac:dyDescent="0.25">
      <c r="A38" s="9"/>
      <c r="B38" s="24" t="str">
        <f>IF(C35&gt;0,"Firma (název) zpracovatele:"," ")</f>
        <v xml:space="preserve"> </v>
      </c>
      <c r="C38" s="48" t="str">
        <f t="shared" ref="C38:C43" si="0">IF(B38=" "," ","")</f>
        <v xml:space="preserve"> </v>
      </c>
      <c r="D38" s="10"/>
    </row>
    <row r="39" spans="1:4" x14ac:dyDescent="0.25">
      <c r="A39" s="9"/>
      <c r="B39" s="24" t="str">
        <f>IF(C35&gt;0,"se sídlem:"," ")</f>
        <v xml:space="preserve"> </v>
      </c>
      <c r="C39" s="48" t="str">
        <f t="shared" si="0"/>
        <v xml:space="preserve"> </v>
      </c>
      <c r="D39" s="10"/>
    </row>
    <row r="40" spans="1:4" x14ac:dyDescent="0.25">
      <c r="A40" s="9"/>
      <c r="B40" s="24" t="str">
        <f>IF(C35&gt;0,"IČ:"," ")</f>
        <v xml:space="preserve"> </v>
      </c>
      <c r="C40" s="48" t="str">
        <f t="shared" si="0"/>
        <v xml:space="preserve"> </v>
      </c>
      <c r="D40" s="10"/>
    </row>
    <row r="41" spans="1:4" x14ac:dyDescent="0.25">
      <c r="A41" s="9"/>
      <c r="B41" s="24" t="str">
        <f>IF(C35&gt;0,"odpovědná osoba:"," ")</f>
        <v xml:space="preserve"> </v>
      </c>
      <c r="C41" s="48" t="str">
        <f t="shared" si="0"/>
        <v xml:space="preserve"> </v>
      </c>
      <c r="D41" s="10"/>
    </row>
    <row r="42" spans="1:4" x14ac:dyDescent="0.25">
      <c r="A42" s="9"/>
      <c r="B42" s="24" t="str">
        <f>IF(C35&gt;0,"e-mail:"," ")</f>
        <v xml:space="preserve"> </v>
      </c>
      <c r="C42" s="48" t="str">
        <f t="shared" si="0"/>
        <v xml:space="preserve"> </v>
      </c>
      <c r="D42" s="10"/>
    </row>
    <row r="43" spans="1:4" x14ac:dyDescent="0.25">
      <c r="A43" s="9"/>
      <c r="B43" s="24" t="str">
        <f>IF(C35&gt;0,"telefon:"," ")</f>
        <v xml:space="preserve"> </v>
      </c>
      <c r="C43" s="48" t="str">
        <f t="shared" si="0"/>
        <v xml:space="preserve"> </v>
      </c>
      <c r="D43" s="10"/>
    </row>
    <row r="44" spans="1:4" x14ac:dyDescent="0.25">
      <c r="A44" s="9"/>
      <c r="B44" s="24" t="str">
        <f>IF(C35&gt;0,"Smlouva o zpracování OÚ:"," ")</f>
        <v xml:space="preserve"> </v>
      </c>
      <c r="C44" s="48" t="s">
        <v>25</v>
      </c>
      <c r="D44" s="10"/>
    </row>
    <row r="45" spans="1:4" x14ac:dyDescent="0.25">
      <c r="A45" s="9"/>
      <c r="B45" s="24" t="str">
        <f>IF(AND(C35&gt;0,C44=Data!C5),"Právní předpis:"," ")</f>
        <v xml:space="preserve"> </v>
      </c>
      <c r="C45" s="48" t="str">
        <f>IF(B45=" "," ","")</f>
        <v xml:space="preserve"> </v>
      </c>
      <c r="D45" s="10"/>
    </row>
    <row r="46" spans="1:4" ht="6.75" customHeight="1" x14ac:dyDescent="0.25">
      <c r="B46" s="19"/>
      <c r="C46" s="12">
        <v>3</v>
      </c>
    </row>
    <row r="47" spans="1:4" x14ac:dyDescent="0.25">
      <c r="B47" s="24" t="str">
        <f>IF(C35&gt;1,"ZPRACOVATEL 2"," ")</f>
        <v xml:space="preserve"> </v>
      </c>
      <c r="C47" s="12"/>
    </row>
    <row r="48" spans="1:4" x14ac:dyDescent="0.25">
      <c r="A48" s="9"/>
      <c r="B48" s="24" t="str">
        <f>IF(C35&gt;1,"Firma (název) zpracovatele:"," ")</f>
        <v xml:space="preserve"> </v>
      </c>
      <c r="C48" s="48" t="str">
        <f t="shared" ref="C48:C53" si="1">IF(B48=" "," ","")</f>
        <v xml:space="preserve"> </v>
      </c>
      <c r="D48" s="10"/>
    </row>
    <row r="49" spans="1:4" x14ac:dyDescent="0.25">
      <c r="A49" s="9"/>
      <c r="B49" s="24" t="str">
        <f>IF(C35&gt;1,"se sídlem:"," ")</f>
        <v xml:space="preserve"> </v>
      </c>
      <c r="C49" s="48" t="str">
        <f t="shared" si="1"/>
        <v xml:space="preserve"> </v>
      </c>
      <c r="D49" s="10"/>
    </row>
    <row r="50" spans="1:4" x14ac:dyDescent="0.25">
      <c r="A50" s="9"/>
      <c r="B50" s="24" t="str">
        <f>IF(C35&gt;1,"IČ:"," ")</f>
        <v xml:space="preserve"> </v>
      </c>
      <c r="C50" s="48" t="str">
        <f t="shared" si="1"/>
        <v xml:space="preserve"> </v>
      </c>
      <c r="D50" s="10"/>
    </row>
    <row r="51" spans="1:4" x14ac:dyDescent="0.25">
      <c r="A51" s="9"/>
      <c r="B51" s="24" t="str">
        <f>IF(C35&gt;1,"odpovědná osoba:"," ")</f>
        <v xml:space="preserve"> </v>
      </c>
      <c r="C51" s="48" t="str">
        <f t="shared" si="1"/>
        <v xml:space="preserve"> </v>
      </c>
      <c r="D51" s="10"/>
    </row>
    <row r="52" spans="1:4" x14ac:dyDescent="0.25">
      <c r="A52" s="9"/>
      <c r="B52" s="24" t="str">
        <f>IF(C35&gt;1,"e-mail:"," ")</f>
        <v xml:space="preserve"> </v>
      </c>
      <c r="C52" s="48" t="str">
        <f t="shared" si="1"/>
        <v xml:space="preserve"> </v>
      </c>
      <c r="D52" s="10"/>
    </row>
    <row r="53" spans="1:4" x14ac:dyDescent="0.25">
      <c r="A53" s="9"/>
      <c r="B53" s="24" t="str">
        <f>IF(C35&gt;1,"telefon:"," ")</f>
        <v xml:space="preserve"> </v>
      </c>
      <c r="C53" s="48" t="str">
        <f t="shared" si="1"/>
        <v xml:space="preserve"> </v>
      </c>
      <c r="D53" s="10"/>
    </row>
    <row r="54" spans="1:4" x14ac:dyDescent="0.25">
      <c r="A54" s="9"/>
      <c r="B54" s="24" t="str">
        <f>IF(C35&gt;1,"Smlouva o zpracování OÚ:"," ")</f>
        <v xml:space="preserve"> </v>
      </c>
      <c r="C54" s="48" t="s">
        <v>25</v>
      </c>
      <c r="D54" s="10"/>
    </row>
    <row r="55" spans="1:4" x14ac:dyDescent="0.25">
      <c r="A55" s="9"/>
      <c r="B55" s="24" t="str">
        <f>IF(AND(C35&gt;1,C54=Data!C5),"Právní předpis:"," ")</f>
        <v xml:space="preserve"> </v>
      </c>
      <c r="C55" s="48" t="str">
        <f>IF(B55=" "," ","")</f>
        <v xml:space="preserve"> </v>
      </c>
      <c r="D55" s="10"/>
    </row>
    <row r="56" spans="1:4" ht="6.75" customHeight="1" x14ac:dyDescent="0.25">
      <c r="B56" s="19"/>
      <c r="C56" s="12">
        <v>3</v>
      </c>
    </row>
    <row r="57" spans="1:4" x14ac:dyDescent="0.25">
      <c r="B57" s="24" t="str">
        <f>IF(C35&gt;2,"ZPRACOVATEL 3"," ")</f>
        <v xml:space="preserve"> </v>
      </c>
      <c r="C57" s="12"/>
    </row>
    <row r="58" spans="1:4" x14ac:dyDescent="0.25">
      <c r="A58" s="9"/>
      <c r="B58" s="24" t="str">
        <f>IF(C35&gt;2,"Firma (název) zpracovatele:"," ")</f>
        <v xml:space="preserve"> </v>
      </c>
      <c r="C58" s="48" t="str">
        <f t="shared" ref="C58:C63" si="2">IF(B58=" "," ","")</f>
        <v xml:space="preserve"> </v>
      </c>
      <c r="D58" s="10"/>
    </row>
    <row r="59" spans="1:4" x14ac:dyDescent="0.25">
      <c r="A59" s="9"/>
      <c r="B59" s="24" t="str">
        <f>IF(C35&gt;2,"se sídlem:"," ")</f>
        <v xml:space="preserve"> </v>
      </c>
      <c r="C59" s="48" t="str">
        <f t="shared" si="2"/>
        <v xml:space="preserve"> </v>
      </c>
      <c r="D59" s="10"/>
    </row>
    <row r="60" spans="1:4" x14ac:dyDescent="0.25">
      <c r="A60" s="9"/>
      <c r="B60" s="24" t="str">
        <f>IF(C35&gt;2,"IČ:"," ")</f>
        <v xml:space="preserve"> </v>
      </c>
      <c r="C60" s="48" t="str">
        <f t="shared" si="2"/>
        <v xml:space="preserve"> </v>
      </c>
      <c r="D60" s="10"/>
    </row>
    <row r="61" spans="1:4" x14ac:dyDescent="0.25">
      <c r="A61" s="9"/>
      <c r="B61" s="24" t="str">
        <f>IF(C35&gt;2,"odpovědná osoba:"," ")</f>
        <v xml:space="preserve"> </v>
      </c>
      <c r="C61" s="48" t="str">
        <f t="shared" si="2"/>
        <v xml:space="preserve"> </v>
      </c>
      <c r="D61" s="10"/>
    </row>
    <row r="62" spans="1:4" x14ac:dyDescent="0.25">
      <c r="A62" s="9"/>
      <c r="B62" s="24" t="str">
        <f>IF(C35&gt;2,"e-mail:"," ")</f>
        <v xml:space="preserve"> </v>
      </c>
      <c r="C62" s="48" t="str">
        <f t="shared" si="2"/>
        <v xml:space="preserve"> </v>
      </c>
      <c r="D62" s="10"/>
    </row>
    <row r="63" spans="1:4" x14ac:dyDescent="0.25">
      <c r="A63" s="9"/>
      <c r="B63" s="24" t="str">
        <f>IF(C35&gt;2,"telefon:"," ")</f>
        <v xml:space="preserve"> </v>
      </c>
      <c r="C63" s="48" t="str">
        <f t="shared" si="2"/>
        <v xml:space="preserve"> </v>
      </c>
      <c r="D63" s="10"/>
    </row>
    <row r="64" spans="1:4" x14ac:dyDescent="0.25">
      <c r="A64" s="9"/>
      <c r="B64" s="24" t="str">
        <f>IF(C35&gt;2,"Smlouva o zpracování OÚ:"," ")</f>
        <v xml:space="preserve"> </v>
      </c>
      <c r="C64" s="48" t="s">
        <v>25</v>
      </c>
      <c r="D64" s="10"/>
    </row>
    <row r="65" spans="1:4" x14ac:dyDescent="0.25">
      <c r="A65" s="9"/>
      <c r="B65" s="24" t="str">
        <f>IF(AND(C35&gt;2,C64=Data!C5),"Právní předpis:"," ")</f>
        <v xml:space="preserve"> </v>
      </c>
      <c r="C65" s="48" t="str">
        <f>IF(B65=" "," ","")</f>
        <v xml:space="preserve"> </v>
      </c>
      <c r="D65" s="10"/>
    </row>
    <row r="66" spans="1:4" ht="6.75" customHeight="1" x14ac:dyDescent="0.25">
      <c r="B66" s="19"/>
      <c r="C66" s="12">
        <v>3</v>
      </c>
    </row>
    <row r="67" spans="1:4" x14ac:dyDescent="0.25">
      <c r="B67" s="24" t="str">
        <f>IF(C35&gt;3,"ZPRACOVATEL 4"," ")</f>
        <v xml:space="preserve"> </v>
      </c>
      <c r="C67" s="12"/>
    </row>
    <row r="68" spans="1:4" x14ac:dyDescent="0.25">
      <c r="A68" s="9"/>
      <c r="B68" s="24" t="str">
        <f>IF(C35&gt;3,"Firma (název) zpracovatele:"," ")</f>
        <v xml:space="preserve"> </v>
      </c>
      <c r="C68" s="48" t="str">
        <f t="shared" ref="C68:C73" si="3">IF(B68=" "," ","")</f>
        <v xml:space="preserve"> </v>
      </c>
      <c r="D68" s="10"/>
    </row>
    <row r="69" spans="1:4" x14ac:dyDescent="0.25">
      <c r="A69" s="9"/>
      <c r="B69" s="24" t="str">
        <f>IF(C35&gt;3,"se sídlem:"," ")</f>
        <v xml:space="preserve"> </v>
      </c>
      <c r="C69" s="48" t="str">
        <f t="shared" si="3"/>
        <v xml:space="preserve"> </v>
      </c>
      <c r="D69" s="10"/>
    </row>
    <row r="70" spans="1:4" x14ac:dyDescent="0.25">
      <c r="A70" s="9"/>
      <c r="B70" s="24" t="str">
        <f>IF(C35&gt;3,"IČ:"," ")</f>
        <v xml:space="preserve"> </v>
      </c>
      <c r="C70" s="48" t="str">
        <f t="shared" si="3"/>
        <v xml:space="preserve"> </v>
      </c>
      <c r="D70" s="10"/>
    </row>
    <row r="71" spans="1:4" x14ac:dyDescent="0.25">
      <c r="A71" s="9"/>
      <c r="B71" s="24" t="str">
        <f>IF(C35&gt;3,"odpovědná osoba:"," ")</f>
        <v xml:space="preserve"> </v>
      </c>
      <c r="C71" s="48" t="str">
        <f t="shared" si="3"/>
        <v xml:space="preserve"> </v>
      </c>
      <c r="D71" s="10"/>
    </row>
    <row r="72" spans="1:4" x14ac:dyDescent="0.25">
      <c r="A72" s="9"/>
      <c r="B72" s="24" t="str">
        <f>IF(C35&gt;3,"e-mail:"," ")</f>
        <v xml:space="preserve"> </v>
      </c>
      <c r="C72" s="48" t="str">
        <f t="shared" si="3"/>
        <v xml:space="preserve"> </v>
      </c>
      <c r="D72" s="10"/>
    </row>
    <row r="73" spans="1:4" x14ac:dyDescent="0.25">
      <c r="A73" s="9"/>
      <c r="B73" s="24" t="str">
        <f>IF(C35&gt;3,"telefon:"," ")</f>
        <v xml:space="preserve"> </v>
      </c>
      <c r="C73" s="48" t="str">
        <f t="shared" si="3"/>
        <v xml:space="preserve"> </v>
      </c>
      <c r="D73" s="10"/>
    </row>
    <row r="74" spans="1:4" x14ac:dyDescent="0.25">
      <c r="A74" s="9"/>
      <c r="B74" s="24" t="str">
        <f>IF(C35&gt;3,"Smlouva o zpracování OÚ:"," ")</f>
        <v xml:space="preserve"> </v>
      </c>
      <c r="C74" s="48" t="s">
        <v>25</v>
      </c>
      <c r="D74" s="10"/>
    </row>
    <row r="75" spans="1:4" x14ac:dyDescent="0.25">
      <c r="A75" s="9"/>
      <c r="B75" s="24" t="str">
        <f>IF(AND(C35&gt;3,C74=Data!C35),"Právní předpis:"," ")</f>
        <v xml:space="preserve"> </v>
      </c>
      <c r="C75" s="48" t="str">
        <f>IF(B75=" "," ","")</f>
        <v xml:space="preserve"> </v>
      </c>
      <c r="D75" s="10"/>
    </row>
    <row r="76" spans="1:4" ht="6.75" customHeight="1" x14ac:dyDescent="0.25">
      <c r="B76" s="19"/>
      <c r="C76" s="12">
        <v>3</v>
      </c>
    </row>
    <row r="77" spans="1:4" x14ac:dyDescent="0.25">
      <c r="B77" s="24" t="str">
        <f>IF(C35&gt;4,"ZPRACOVATEL 5"," ")</f>
        <v xml:space="preserve"> </v>
      </c>
      <c r="C77" s="12"/>
    </row>
    <row r="78" spans="1:4" x14ac:dyDescent="0.25">
      <c r="A78" s="9"/>
      <c r="B78" s="24" t="str">
        <f>IF(C35&gt;4,"Firma (název) zpracovatele:"," ")</f>
        <v xml:space="preserve"> </v>
      </c>
      <c r="C78" s="48" t="str">
        <f t="shared" ref="C78:C83" si="4">IF(B78=" "," ","")</f>
        <v xml:space="preserve"> </v>
      </c>
      <c r="D78" s="10"/>
    </row>
    <row r="79" spans="1:4" x14ac:dyDescent="0.25">
      <c r="A79" s="9"/>
      <c r="B79" s="24" t="str">
        <f>IF(C35&gt;4,"se sídlem:"," ")</f>
        <v xml:space="preserve"> </v>
      </c>
      <c r="C79" s="48" t="str">
        <f t="shared" si="4"/>
        <v xml:space="preserve"> </v>
      </c>
      <c r="D79" s="10"/>
    </row>
    <row r="80" spans="1:4" x14ac:dyDescent="0.25">
      <c r="A80" s="9"/>
      <c r="B80" s="24" t="str">
        <f>IF(C35&gt;4,"IČ:"," ")</f>
        <v xml:space="preserve"> </v>
      </c>
      <c r="C80" s="48" t="str">
        <f t="shared" si="4"/>
        <v xml:space="preserve"> </v>
      </c>
      <c r="D80" s="10"/>
    </row>
    <row r="81" spans="1:4" x14ac:dyDescent="0.25">
      <c r="A81" s="9"/>
      <c r="B81" s="24" t="str">
        <f>IF(C35&gt;4,"odpovědná osoba:"," ")</f>
        <v xml:space="preserve"> </v>
      </c>
      <c r="C81" s="48" t="str">
        <f t="shared" si="4"/>
        <v xml:space="preserve"> </v>
      </c>
      <c r="D81" s="10"/>
    </row>
    <row r="82" spans="1:4" x14ac:dyDescent="0.25">
      <c r="A82" s="9"/>
      <c r="B82" s="24" t="str">
        <f>IF(C35&gt;4,"e-mail:"," ")</f>
        <v xml:space="preserve"> </v>
      </c>
      <c r="C82" s="48" t="str">
        <f t="shared" si="4"/>
        <v xml:space="preserve"> </v>
      </c>
      <c r="D82" s="10"/>
    </row>
    <row r="83" spans="1:4" x14ac:dyDescent="0.25">
      <c r="A83" s="9"/>
      <c r="B83" s="24" t="str">
        <f>IF(C35&gt;4,"telefon:"," ")</f>
        <v xml:space="preserve"> </v>
      </c>
      <c r="C83" s="48" t="str">
        <f t="shared" si="4"/>
        <v xml:space="preserve"> </v>
      </c>
      <c r="D83" s="10"/>
    </row>
    <row r="84" spans="1:4" x14ac:dyDescent="0.25">
      <c r="A84" s="9"/>
      <c r="B84" s="24" t="str">
        <f>IF(C35&gt;4,"Smlouva o zpracování OÚ:"," ")</f>
        <v xml:space="preserve"> </v>
      </c>
      <c r="C84" s="48" t="s">
        <v>25</v>
      </c>
      <c r="D84" s="10"/>
    </row>
    <row r="85" spans="1:4" x14ac:dyDescent="0.25">
      <c r="A85" s="9"/>
      <c r="B85" s="24" t="str">
        <f>IF(AND(C35&gt;4,C84=Data!C45),"Právní předpis:"," ")</f>
        <v xml:space="preserve"> </v>
      </c>
      <c r="C85" s="48" t="str">
        <f>IF(B85=" "," ","")</f>
        <v xml:space="preserve"> </v>
      </c>
      <c r="D85" s="10"/>
    </row>
  </sheetData>
  <conditionalFormatting sqref="B38">
    <cfRule type="cellIs" dxfId="473" priority="84" operator="equal">
      <formula>" "</formula>
    </cfRule>
  </conditionalFormatting>
  <conditionalFormatting sqref="B40:C45 B39">
    <cfRule type="cellIs" dxfId="472" priority="83" operator="equal">
      <formula>" "</formula>
    </cfRule>
  </conditionalFormatting>
  <conditionalFormatting sqref="B35">
    <cfRule type="cellIs" dxfId="471" priority="82" operator="equal">
      <formula>" "</formula>
    </cfRule>
  </conditionalFormatting>
  <conditionalFormatting sqref="B37">
    <cfRule type="cellIs" dxfId="470" priority="81" operator="equal">
      <formula>" "</formula>
    </cfRule>
  </conditionalFormatting>
  <conditionalFormatting sqref="C40:C45">
    <cfRule type="cellIs" dxfId="469" priority="75" operator="equal">
      <formula>" "</formula>
    </cfRule>
    <cfRule type="cellIs" dxfId="468" priority="80" operator="equal">
      <formula>" "</formula>
    </cfRule>
  </conditionalFormatting>
  <conditionalFormatting sqref="C40">
    <cfRule type="cellIs" dxfId="467" priority="79" operator="equal">
      <formula>" "</formula>
    </cfRule>
  </conditionalFormatting>
  <conditionalFormatting sqref="C41">
    <cfRule type="cellIs" dxfId="466" priority="78" operator="equal">
      <formula>" "</formula>
    </cfRule>
  </conditionalFormatting>
  <conditionalFormatting sqref="C42">
    <cfRule type="cellIs" dxfId="465" priority="77" operator="equal">
      <formula>" "</formula>
    </cfRule>
  </conditionalFormatting>
  <conditionalFormatting sqref="C43">
    <cfRule type="cellIs" dxfId="464" priority="76" operator="equal">
      <formula>" "</formula>
    </cfRule>
  </conditionalFormatting>
  <conditionalFormatting sqref="C35">
    <cfRule type="expression" dxfId="463" priority="74">
      <formula>$B$35="Počet zpracovatelů:"</formula>
    </cfRule>
  </conditionalFormatting>
  <conditionalFormatting sqref="C44">
    <cfRule type="expression" dxfId="462" priority="73">
      <formula>$B$44="Smlouva o zpracování OÚ:"</formula>
    </cfRule>
  </conditionalFormatting>
  <conditionalFormatting sqref="B48:C48">
    <cfRule type="cellIs" dxfId="461" priority="72" operator="equal">
      <formula>" "</formula>
    </cfRule>
  </conditionalFormatting>
  <conditionalFormatting sqref="B49:C53 B55:C55 B54">
    <cfRule type="cellIs" dxfId="460" priority="71" operator="equal">
      <formula>" "</formula>
    </cfRule>
  </conditionalFormatting>
  <conditionalFormatting sqref="B47">
    <cfRule type="cellIs" dxfId="459" priority="70" operator="equal">
      <formula>" "</formula>
    </cfRule>
  </conditionalFormatting>
  <conditionalFormatting sqref="C48:C53 C55">
    <cfRule type="cellIs" dxfId="458" priority="63" operator="equal">
      <formula>" "</formula>
    </cfRule>
    <cfRule type="cellIs" dxfId="457" priority="69" operator="equal">
      <formula>" "</formula>
    </cfRule>
  </conditionalFormatting>
  <conditionalFormatting sqref="C49">
    <cfRule type="cellIs" dxfId="456" priority="68" operator="equal">
      <formula>" "</formula>
    </cfRule>
  </conditionalFormatting>
  <conditionalFormatting sqref="C50">
    <cfRule type="cellIs" dxfId="455" priority="67" operator="equal">
      <formula>" "</formula>
    </cfRule>
  </conditionalFormatting>
  <conditionalFormatting sqref="C51">
    <cfRule type="cellIs" dxfId="454" priority="66" operator="equal">
      <formula>" "</formula>
    </cfRule>
  </conditionalFormatting>
  <conditionalFormatting sqref="C52">
    <cfRule type="cellIs" dxfId="453" priority="65" operator="equal">
      <formula>" "</formula>
    </cfRule>
  </conditionalFormatting>
  <conditionalFormatting sqref="C53">
    <cfRule type="cellIs" dxfId="452" priority="64" operator="equal">
      <formula>" "</formula>
    </cfRule>
  </conditionalFormatting>
  <conditionalFormatting sqref="B58:C58">
    <cfRule type="cellIs" dxfId="451" priority="62" operator="equal">
      <formula>" "</formula>
    </cfRule>
  </conditionalFormatting>
  <conditionalFormatting sqref="B59:C65">
    <cfRule type="cellIs" dxfId="450" priority="61" operator="equal">
      <formula>" "</formula>
    </cfRule>
  </conditionalFormatting>
  <conditionalFormatting sqref="B57">
    <cfRule type="cellIs" dxfId="449" priority="60" operator="equal">
      <formula>" "</formula>
    </cfRule>
  </conditionalFormatting>
  <conditionalFormatting sqref="C58:C65">
    <cfRule type="cellIs" dxfId="448" priority="53" operator="equal">
      <formula>" "</formula>
    </cfRule>
    <cfRule type="cellIs" dxfId="447" priority="59" operator="equal">
      <formula>" "</formula>
    </cfRule>
  </conditionalFormatting>
  <conditionalFormatting sqref="C59">
    <cfRule type="cellIs" dxfId="446" priority="58" operator="equal">
      <formula>" "</formula>
    </cfRule>
  </conditionalFormatting>
  <conditionalFormatting sqref="C60">
    <cfRule type="cellIs" dxfId="445" priority="57" operator="equal">
      <formula>" "</formula>
    </cfRule>
  </conditionalFormatting>
  <conditionalFormatting sqref="C61">
    <cfRule type="cellIs" dxfId="444" priority="56" operator="equal">
      <formula>" "</formula>
    </cfRule>
  </conditionalFormatting>
  <conditionalFormatting sqref="C62">
    <cfRule type="cellIs" dxfId="443" priority="55" operator="equal">
      <formula>" "</formula>
    </cfRule>
  </conditionalFormatting>
  <conditionalFormatting sqref="C63">
    <cfRule type="cellIs" dxfId="442" priority="54" operator="equal">
      <formula>" "</formula>
    </cfRule>
  </conditionalFormatting>
  <conditionalFormatting sqref="C64">
    <cfRule type="expression" dxfId="441" priority="52">
      <formula>$B$64="Smlouva o zpracování OÚ:"</formula>
    </cfRule>
  </conditionalFormatting>
  <conditionalFormatting sqref="B68:C68">
    <cfRule type="cellIs" dxfId="440" priority="51" operator="equal">
      <formula>" "</formula>
    </cfRule>
  </conditionalFormatting>
  <conditionalFormatting sqref="B69:C75">
    <cfRule type="cellIs" dxfId="439" priority="50" operator="equal">
      <formula>" "</formula>
    </cfRule>
  </conditionalFormatting>
  <conditionalFormatting sqref="B67">
    <cfRule type="cellIs" dxfId="438" priority="49" operator="equal">
      <formula>" "</formula>
    </cfRule>
  </conditionalFormatting>
  <conditionalFormatting sqref="C68:C75">
    <cfRule type="cellIs" dxfId="437" priority="42" operator="equal">
      <formula>" "</formula>
    </cfRule>
    <cfRule type="cellIs" dxfId="436" priority="48" operator="equal">
      <formula>" "</formula>
    </cfRule>
  </conditionalFormatting>
  <conditionalFormatting sqref="C69">
    <cfRule type="cellIs" dxfId="435" priority="47" operator="equal">
      <formula>" "</formula>
    </cfRule>
  </conditionalFormatting>
  <conditionalFormatting sqref="C70">
    <cfRule type="cellIs" dxfId="434" priority="46" operator="equal">
      <formula>" "</formula>
    </cfRule>
  </conditionalFormatting>
  <conditionalFormatting sqref="C71">
    <cfRule type="cellIs" dxfId="433" priority="45" operator="equal">
      <formula>" "</formula>
    </cfRule>
  </conditionalFormatting>
  <conditionalFormatting sqref="C72">
    <cfRule type="cellIs" dxfId="432" priority="44" operator="equal">
      <formula>" "</formula>
    </cfRule>
  </conditionalFormatting>
  <conditionalFormatting sqref="C73">
    <cfRule type="cellIs" dxfId="431" priority="43" operator="equal">
      <formula>" "</formula>
    </cfRule>
  </conditionalFormatting>
  <conditionalFormatting sqref="C74">
    <cfRule type="expression" dxfId="430" priority="41">
      <formula>$B$74="Smlouva o zpracování OÚ:"</formula>
    </cfRule>
  </conditionalFormatting>
  <conditionalFormatting sqref="B78:C78">
    <cfRule type="cellIs" dxfId="429" priority="40" operator="equal">
      <formula>" "</formula>
    </cfRule>
  </conditionalFormatting>
  <conditionalFormatting sqref="B79:C85">
    <cfRule type="cellIs" dxfId="428" priority="39" operator="equal">
      <formula>" "</formula>
    </cfRule>
  </conditionalFormatting>
  <conditionalFormatting sqref="B77">
    <cfRule type="cellIs" dxfId="427" priority="38" operator="equal">
      <formula>" "</formula>
    </cfRule>
  </conditionalFormatting>
  <conditionalFormatting sqref="C78:C85">
    <cfRule type="cellIs" dxfId="426" priority="31" operator="equal">
      <formula>" "</formula>
    </cfRule>
    <cfRule type="cellIs" dxfId="425" priority="37" operator="equal">
      <formula>" "</formula>
    </cfRule>
  </conditionalFormatting>
  <conditionalFormatting sqref="C79">
    <cfRule type="cellIs" dxfId="424" priority="36" operator="equal">
      <formula>" "</formula>
    </cfRule>
  </conditionalFormatting>
  <conditionalFormatting sqref="C80">
    <cfRule type="cellIs" dxfId="423" priority="35" operator="equal">
      <formula>" "</formula>
    </cfRule>
  </conditionalFormatting>
  <conditionalFormatting sqref="C81">
    <cfRule type="cellIs" dxfId="422" priority="34" operator="equal">
      <formula>" "</formula>
    </cfRule>
  </conditionalFormatting>
  <conditionalFormatting sqref="C82">
    <cfRule type="cellIs" dxfId="421" priority="33" operator="equal">
      <formula>" "</formula>
    </cfRule>
  </conditionalFormatting>
  <conditionalFormatting sqref="C83">
    <cfRule type="cellIs" dxfId="420" priority="32" operator="equal">
      <formula>" "</formula>
    </cfRule>
  </conditionalFormatting>
  <conditionalFormatting sqref="C84">
    <cfRule type="expression" dxfId="419" priority="30">
      <formula>$B$84="Smlouva o zpracování OÚ:"</formula>
    </cfRule>
  </conditionalFormatting>
  <conditionalFormatting sqref="C54">
    <cfRule type="cellIs" dxfId="418" priority="29" operator="equal">
      <formula>" "</formula>
    </cfRule>
  </conditionalFormatting>
  <conditionalFormatting sqref="C54">
    <cfRule type="cellIs" dxfId="417" priority="27" operator="equal">
      <formula>" "</formula>
    </cfRule>
    <cfRule type="cellIs" dxfId="416" priority="28" operator="equal">
      <formula>" "</formula>
    </cfRule>
  </conditionalFormatting>
  <conditionalFormatting sqref="C54">
    <cfRule type="expression" dxfId="415" priority="26">
      <formula>$B$54="Smlouva o zpracování OÚ:"</formula>
    </cfRule>
  </conditionalFormatting>
  <conditionalFormatting sqref="C38">
    <cfRule type="cellIs" dxfId="414" priority="25" operator="equal">
      <formula>" "</formula>
    </cfRule>
  </conditionalFormatting>
  <conditionalFormatting sqref="C39">
    <cfRule type="cellIs" dxfId="413" priority="24" operator="equal">
      <formula>" "</formula>
    </cfRule>
  </conditionalFormatting>
  <conditionalFormatting sqref="C38:C39">
    <cfRule type="cellIs" dxfId="412" priority="21" operator="equal">
      <formula>" "</formula>
    </cfRule>
    <cfRule type="cellIs" dxfId="411" priority="23" operator="equal">
      <formula>" "</formula>
    </cfRule>
  </conditionalFormatting>
  <conditionalFormatting sqref="C39">
    <cfRule type="cellIs" dxfId="410" priority="22" operator="equal">
      <formula>" "</formula>
    </cfRule>
  </conditionalFormatting>
  <conditionalFormatting sqref="C22">
    <cfRule type="cellIs" dxfId="409" priority="19" operator="equal">
      <formula>"NEVÍM"</formula>
    </cfRule>
    <cfRule type="cellIs" dxfId="408" priority="20" operator="equal">
      <formula>"ANO"</formula>
    </cfRule>
  </conditionalFormatting>
  <conditionalFormatting sqref="C20">
    <cfRule type="expression" dxfId="407" priority="18">
      <formula>$B$20="      - jejich druh:"</formula>
    </cfRule>
  </conditionalFormatting>
  <conditionalFormatting sqref="C21">
    <cfRule type="expression" dxfId="406" priority="17">
      <formula>$B$20="      - jejich druh:"</formula>
    </cfRule>
  </conditionalFormatting>
  <conditionalFormatting sqref="C19">
    <cfRule type="cellIs" dxfId="405" priority="16" operator="equal">
      <formula>"NEVÍM"</formula>
    </cfRule>
  </conditionalFormatting>
  <conditionalFormatting sqref="C32">
    <cfRule type="cellIs" dxfId="404" priority="14" operator="equal">
      <formula>"NEVÍM"</formula>
    </cfRule>
    <cfRule type="cellIs" dxfId="403" priority="15" operator="equal">
      <formula>"ANO"</formula>
    </cfRule>
  </conditionalFormatting>
  <conditionalFormatting sqref="C29">
    <cfRule type="cellIs" dxfId="402" priority="12" operator="equal">
      <formula>"NEVÍM"</formula>
    </cfRule>
    <cfRule type="cellIs" dxfId="401" priority="13" operator="equal">
      <formula>"ANO"</formula>
    </cfRule>
  </conditionalFormatting>
  <conditionalFormatting sqref="C31">
    <cfRule type="expression" dxfId="400" priority="2">
      <formula>$C$30="NE"</formula>
    </cfRule>
  </conditionalFormatting>
  <conditionalFormatting sqref="B31">
    <cfRule type="expression" dxfId="399"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25" right="0.25" top="0.75" bottom="0.75" header="0.3" footer="0.3"/>
  <pageSetup paperSize="9" scale="96" orientation="portrait" r:id="rId2"/>
  <legacyDrawing r:id="rId3"/>
  <extLst>
    <ext xmlns:x14="http://schemas.microsoft.com/office/spreadsheetml/2009/9/main" uri="{78C0D931-6437-407d-A8EE-F0AAD7539E65}">
      <x14:conditionalFormattings>
        <x14:conditionalFormatting xmlns:xm="http://schemas.microsoft.com/office/excel/2006/main">
          <x14:cfRule type="cellIs" priority="10" operator="equal" id="{F9226C1C-C0EF-4522-9665-E53BDC40F4EF}">
            <xm:f>Data!$G$4</xm:f>
            <x14:dxf>
              <fill>
                <patternFill>
                  <bgColor rgb="FFFF0000"/>
                </patternFill>
              </fill>
            </x14:dxf>
          </x14:cfRule>
          <x14:cfRule type="cellIs" priority="11" operator="equal" id="{5E7A1737-E505-4C08-9E78-515B8800C1DB}">
            <xm:f>Data!$G$3</xm:f>
            <x14:dxf>
              <fill>
                <patternFill>
                  <bgColor rgb="FFFF0000"/>
                </patternFill>
              </fill>
            </x14:dxf>
          </x14:cfRule>
          <xm:sqref>C25</xm:sqref>
        </x14:conditionalFormatting>
        <x14:conditionalFormatting xmlns:xm="http://schemas.microsoft.com/office/excel/2006/main">
          <x14:cfRule type="cellIs" priority="6" operator="equal" id="{53DB5083-F873-43D4-871D-8E38CD02A4BB}">
            <xm:f>Data!$H$5</xm:f>
            <x14:dxf>
              <fill>
                <patternFill>
                  <bgColor rgb="FFFF0000"/>
                </patternFill>
              </fill>
            </x14:dxf>
          </x14:cfRule>
          <x14:cfRule type="cellIs" priority="7" operator="equal" id="{DE53E12E-8C66-4A48-81A3-ED7AD2D8D2F3}">
            <xm:f>Data!$H$4</xm:f>
            <x14:dxf>
              <fill>
                <patternFill>
                  <bgColor rgb="FFFF0000"/>
                </patternFill>
              </fill>
            </x14:dxf>
          </x14:cfRule>
          <x14:cfRule type="cellIs" priority="8" operator="equal" id="{9C3E5198-7F5E-442C-8A04-507D53848B39}">
            <xm:f>Data!$H$3</xm:f>
            <x14:dxf>
              <fill>
                <patternFill>
                  <bgColor rgb="FFFF0000"/>
                </patternFill>
              </fill>
            </x14:dxf>
          </x14:cfRule>
          <x14:cfRule type="cellIs" priority="9" operator="equal" id="{50B83D26-A8EF-4076-B5A1-FD5AB3757443}">
            <xm:f>Data!$H$2</xm:f>
            <x14:dxf>
              <fill>
                <patternFill>
                  <bgColor rgb="FFFF0000"/>
                </patternFill>
              </fill>
            </x14:dxf>
          </x14:cfRule>
          <xm:sqref>C16</xm:sqref>
        </x14:conditionalFormatting>
        <x14:conditionalFormatting xmlns:xm="http://schemas.microsoft.com/office/excel/2006/main">
          <x14:cfRule type="cellIs" priority="5" operator="equal" id="{7817C306-7B6E-46AF-810D-CE88889C4CF9}">
            <xm:f>Data!$B$3</xm:f>
            <x14:dxf>
              <fill>
                <patternFill>
                  <bgColor rgb="FFFF0000"/>
                </patternFill>
              </fill>
            </x14:dxf>
          </x14:cfRule>
          <xm:sqref>C30</xm:sqref>
        </x14:conditionalFormatting>
        <x14:conditionalFormatting xmlns:xm="http://schemas.microsoft.com/office/excel/2006/main">
          <x14:cfRule type="cellIs" priority="3" operator="equal" id="{19C75E04-F549-4695-AE30-044FAB5F9152}">
            <xm:f>Data!$B$3</xm:f>
            <x14:dxf>
              <fill>
                <patternFill>
                  <bgColor rgb="FFFF0000"/>
                </patternFill>
              </fill>
            </x14:dxf>
          </x14:cfRule>
          <x14:cfRule type="cellIs" priority="4" operator="equal" id="{4FF87D80-A266-409A-9E36-F8D0BE23D096}">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Data!$B$1:$B$3</xm:f>
          </x14:formula1>
          <xm:sqref>C19 C22 C29:C34</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Data!$E$1:$E$3</xm:f>
          </x14:formula1>
          <xm:sqref>C15</xm:sqref>
        </x14:dataValidation>
        <x14:dataValidation type="list" allowBlank="1" showInputMessage="1" showErrorMessage="1">
          <x14:formula1>
            <xm:f>Data!$G$1:$G$4</xm:f>
          </x14:formula1>
          <xm:sqref>C25</xm:sqref>
        </x14:dataValidation>
        <x14:dataValidation type="list" allowBlank="1" showInputMessage="1" showErrorMessage="1">
          <x14:formula1>
            <xm:f>Data!$H$1:$H$5</xm:f>
          </x14:formula1>
          <xm:sqref>C16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06"/>
  <sheetViews>
    <sheetView topLeftCell="A85" zoomScaleNormal="100" workbookViewId="0">
      <selection activeCell="D23" sqref="D23"/>
    </sheetView>
  </sheetViews>
  <sheetFormatPr defaultColWidth="9.140625" defaultRowHeight="15" x14ac:dyDescent="0.25"/>
  <cols>
    <col min="1" max="1" width="3.28515625" style="6" customWidth="1"/>
    <col min="2" max="2" width="6.42578125" style="38" customWidth="1"/>
    <col min="3" max="3" width="31.28515625" style="21" customWidth="1"/>
    <col min="4" max="4" width="81.85546875" style="31" customWidth="1"/>
    <col min="5" max="16384" width="9.140625" style="6"/>
  </cols>
  <sheetData>
    <row r="1" spans="1:4" x14ac:dyDescent="0.25">
      <c r="B1" s="32"/>
      <c r="C1" s="17"/>
      <c r="D1" s="25"/>
    </row>
    <row r="2" spans="1:4" ht="21" x14ac:dyDescent="0.35">
      <c r="B2" s="43" t="s">
        <v>190</v>
      </c>
      <c r="C2" s="41"/>
      <c r="D2" s="42"/>
    </row>
    <row r="3" spans="1:4" x14ac:dyDescent="0.25">
      <c r="B3" s="32"/>
      <c r="C3" s="17"/>
      <c r="D3" s="25"/>
    </row>
    <row r="4" spans="1:4" ht="96" customHeight="1" x14ac:dyDescent="0.25">
      <c r="B4" s="51" t="s">
        <v>191</v>
      </c>
      <c r="C4" s="52"/>
      <c r="D4" s="53"/>
    </row>
    <row r="5" spans="1:4" x14ac:dyDescent="0.25">
      <c r="B5" s="32"/>
      <c r="C5" s="17"/>
      <c r="D5" s="25"/>
    </row>
    <row r="6" spans="1:4" ht="68.25" customHeight="1" x14ac:dyDescent="0.25">
      <c r="B6" s="54" t="s">
        <v>192</v>
      </c>
      <c r="C6" s="55"/>
      <c r="D6" s="56"/>
    </row>
    <row r="7" spans="1:4" x14ac:dyDescent="0.25">
      <c r="B7" s="32"/>
      <c r="C7" s="17"/>
      <c r="D7" s="25"/>
    </row>
    <row r="8" spans="1:4" ht="21" x14ac:dyDescent="0.35">
      <c r="B8" s="57" t="s">
        <v>193</v>
      </c>
      <c r="C8" s="58"/>
      <c r="D8" s="59"/>
    </row>
    <row r="9" spans="1:4" s="38" customFormat="1" x14ac:dyDescent="0.25">
      <c r="A9" s="39"/>
      <c r="B9" s="40" t="s">
        <v>76</v>
      </c>
      <c r="C9" s="40" t="s">
        <v>77</v>
      </c>
      <c r="D9" s="40" t="s">
        <v>118</v>
      </c>
    </row>
    <row r="10" spans="1:4" s="38" customFormat="1" x14ac:dyDescent="0.25">
      <c r="A10" s="39"/>
      <c r="B10" s="40" t="s">
        <v>84</v>
      </c>
      <c r="C10" s="18" t="s">
        <v>1</v>
      </c>
      <c r="D10" s="26" t="s">
        <v>204</v>
      </c>
    </row>
    <row r="11" spans="1:4" s="38" customFormat="1" x14ac:dyDescent="0.25">
      <c r="A11" s="39"/>
      <c r="B11" s="40" t="s">
        <v>195</v>
      </c>
      <c r="C11" s="18" t="s">
        <v>3</v>
      </c>
      <c r="D11" s="26" t="s">
        <v>205</v>
      </c>
    </row>
    <row r="12" spans="1:4" s="38" customFormat="1" x14ac:dyDescent="0.25">
      <c r="A12" s="39"/>
      <c r="B12" s="40" t="s">
        <v>196</v>
      </c>
      <c r="C12" s="18" t="s">
        <v>4</v>
      </c>
      <c r="D12" s="26" t="s">
        <v>206</v>
      </c>
    </row>
    <row r="13" spans="1:4" s="38" customFormat="1" ht="24" x14ac:dyDescent="0.25">
      <c r="A13" s="39"/>
      <c r="B13" s="40" t="s">
        <v>197</v>
      </c>
      <c r="C13" s="18" t="s">
        <v>6</v>
      </c>
      <c r="D13" s="26" t="s">
        <v>207</v>
      </c>
    </row>
    <row r="14" spans="1:4" s="38" customFormat="1" ht="30" x14ac:dyDescent="0.25">
      <c r="A14" s="39"/>
      <c r="B14" s="40" t="s">
        <v>198</v>
      </c>
      <c r="C14" s="44" t="s">
        <v>9</v>
      </c>
      <c r="D14" s="26" t="s">
        <v>208</v>
      </c>
    </row>
    <row r="15" spans="1:4" s="38" customFormat="1" x14ac:dyDescent="0.25">
      <c r="A15" s="39"/>
      <c r="B15" s="40" t="s">
        <v>199</v>
      </c>
      <c r="C15" s="18" t="s">
        <v>13</v>
      </c>
      <c r="D15" s="26" t="s">
        <v>113</v>
      </c>
    </row>
    <row r="16" spans="1:4" s="38" customFormat="1" x14ac:dyDescent="0.25">
      <c r="A16" s="39"/>
      <c r="B16" s="40" t="s">
        <v>200</v>
      </c>
      <c r="C16" s="18" t="s">
        <v>11</v>
      </c>
      <c r="D16" s="26" t="s">
        <v>114</v>
      </c>
    </row>
    <row r="17" spans="1:4" s="38" customFormat="1" ht="30" x14ac:dyDescent="0.25">
      <c r="A17" s="39"/>
      <c r="B17" s="40" t="s">
        <v>201</v>
      </c>
      <c r="C17" s="44" t="s">
        <v>12</v>
      </c>
      <c r="D17" s="26" t="s">
        <v>209</v>
      </c>
    </row>
    <row r="18" spans="1:4" s="38" customFormat="1" x14ac:dyDescent="0.25">
      <c r="A18" s="39"/>
      <c r="B18" s="40" t="s">
        <v>202</v>
      </c>
      <c r="C18" s="18" t="s">
        <v>13</v>
      </c>
      <c r="D18" s="26" t="s">
        <v>210</v>
      </c>
    </row>
    <row r="19" spans="1:4" s="38" customFormat="1" x14ac:dyDescent="0.25">
      <c r="A19" s="39"/>
      <c r="B19" s="40" t="s">
        <v>203</v>
      </c>
      <c r="C19" s="18" t="s">
        <v>11</v>
      </c>
      <c r="D19" s="26" t="s">
        <v>211</v>
      </c>
    </row>
    <row r="20" spans="1:4" x14ac:dyDescent="0.25">
      <c r="B20" s="32"/>
      <c r="C20" s="17"/>
      <c r="D20" s="25"/>
    </row>
    <row r="21" spans="1:4" ht="21" x14ac:dyDescent="0.35">
      <c r="B21" s="57" t="s">
        <v>194</v>
      </c>
      <c r="C21" s="58"/>
      <c r="D21" s="59"/>
    </row>
    <row r="22" spans="1:4" s="38" customFormat="1" x14ac:dyDescent="0.25">
      <c r="A22" s="39"/>
      <c r="B22" s="40" t="s">
        <v>76</v>
      </c>
      <c r="C22" s="40" t="s">
        <v>77</v>
      </c>
      <c r="D22" s="40" t="s">
        <v>118</v>
      </c>
    </row>
    <row r="23" spans="1:4" ht="24" x14ac:dyDescent="0.25">
      <c r="A23" s="9"/>
      <c r="B23" s="33" t="s">
        <v>81</v>
      </c>
      <c r="C23" s="18" t="s">
        <v>5</v>
      </c>
      <c r="D23" s="26" t="s">
        <v>78</v>
      </c>
    </row>
    <row r="24" spans="1:4" ht="24" x14ac:dyDescent="0.25">
      <c r="A24" s="9"/>
      <c r="B24" s="33" t="s">
        <v>82</v>
      </c>
      <c r="C24" s="18" t="s">
        <v>20</v>
      </c>
      <c r="D24" s="26" t="s">
        <v>79</v>
      </c>
    </row>
    <row r="25" spans="1:4" ht="24" x14ac:dyDescent="0.25">
      <c r="A25" s="9"/>
      <c r="B25" s="33" t="s">
        <v>83</v>
      </c>
      <c r="C25" s="18" t="s">
        <v>14</v>
      </c>
      <c r="D25" s="26" t="s">
        <v>80</v>
      </c>
    </row>
    <row r="26" spans="1:4" ht="24" x14ac:dyDescent="0.25">
      <c r="A26" s="9"/>
      <c r="B26" s="33" t="s">
        <v>84</v>
      </c>
      <c r="C26" s="18" t="s">
        <v>15</v>
      </c>
      <c r="D26" s="26" t="s">
        <v>111</v>
      </c>
    </row>
    <row r="27" spans="1:4" ht="24" x14ac:dyDescent="0.25">
      <c r="A27" s="9"/>
      <c r="B27" s="33" t="s">
        <v>85</v>
      </c>
      <c r="C27" s="18" t="s">
        <v>33</v>
      </c>
      <c r="D27" s="26" t="s">
        <v>112</v>
      </c>
    </row>
    <row r="28" spans="1:4" x14ac:dyDescent="0.25">
      <c r="A28" s="9"/>
      <c r="B28" s="33" t="s">
        <v>86</v>
      </c>
      <c r="C28" s="18" t="s">
        <v>34</v>
      </c>
      <c r="D28" s="26" t="s">
        <v>113</v>
      </c>
    </row>
    <row r="29" spans="1:4" x14ac:dyDescent="0.25">
      <c r="A29" s="9"/>
      <c r="B29" s="33" t="s">
        <v>87</v>
      </c>
      <c r="C29" s="18" t="s">
        <v>35</v>
      </c>
      <c r="D29" s="26" t="s">
        <v>114</v>
      </c>
    </row>
    <row r="30" spans="1:4" ht="24" x14ac:dyDescent="0.25">
      <c r="A30" s="9"/>
      <c r="B30" s="33" t="s">
        <v>88</v>
      </c>
      <c r="C30" s="18" t="s">
        <v>44</v>
      </c>
      <c r="D30" s="26" t="s">
        <v>115</v>
      </c>
    </row>
    <row r="31" spans="1:4" ht="97.5" customHeight="1" x14ac:dyDescent="0.25">
      <c r="A31" s="9"/>
      <c r="B31" s="33" t="s">
        <v>89</v>
      </c>
      <c r="C31" s="18" t="s">
        <v>45</v>
      </c>
      <c r="D31" s="26" t="s">
        <v>116</v>
      </c>
    </row>
    <row r="32" spans="1:4" x14ac:dyDescent="0.25">
      <c r="B32" s="34"/>
      <c r="C32" s="19"/>
      <c r="D32" s="27"/>
    </row>
    <row r="33" spans="1:4" ht="13.5" customHeight="1" x14ac:dyDescent="0.25">
      <c r="A33" s="9"/>
      <c r="B33" s="35" t="s">
        <v>90</v>
      </c>
      <c r="C33" s="18" t="s">
        <v>28</v>
      </c>
      <c r="D33" s="28" t="s">
        <v>117</v>
      </c>
    </row>
    <row r="34" spans="1:4" ht="24" x14ac:dyDescent="0.25">
      <c r="A34" s="9"/>
      <c r="B34" s="33" t="s">
        <v>91</v>
      </c>
      <c r="C34" s="18" t="s">
        <v>32</v>
      </c>
      <c r="D34" s="26" t="s">
        <v>119</v>
      </c>
    </row>
    <row r="35" spans="1:4" ht="52.5" customHeight="1" x14ac:dyDescent="0.25">
      <c r="A35" s="9"/>
      <c r="B35" s="35" t="s">
        <v>92</v>
      </c>
      <c r="C35" s="18" t="s">
        <v>40</v>
      </c>
      <c r="D35" s="26" t="s">
        <v>120</v>
      </c>
    </row>
    <row r="36" spans="1:4" ht="61.5" customHeight="1" x14ac:dyDescent="0.25">
      <c r="A36" s="9"/>
      <c r="B36" s="33" t="s">
        <v>93</v>
      </c>
      <c r="C36" s="18" t="s">
        <v>36</v>
      </c>
      <c r="D36" s="26" t="s">
        <v>121</v>
      </c>
    </row>
    <row r="37" spans="1:4" ht="110.25" customHeight="1" x14ac:dyDescent="0.25">
      <c r="A37" s="9"/>
      <c r="B37" s="35" t="s">
        <v>94</v>
      </c>
      <c r="C37" s="18" t="s">
        <v>56</v>
      </c>
      <c r="D37" s="26" t="s">
        <v>122</v>
      </c>
    </row>
    <row r="38" spans="1:4" ht="108" x14ac:dyDescent="0.25">
      <c r="A38" s="9"/>
      <c r="B38" s="33" t="s">
        <v>95</v>
      </c>
      <c r="C38" s="18" t="s">
        <v>29</v>
      </c>
      <c r="D38" s="26" t="s">
        <v>123</v>
      </c>
    </row>
    <row r="39" spans="1:4" ht="204" x14ac:dyDescent="0.25">
      <c r="A39" s="9"/>
      <c r="B39" s="35" t="s">
        <v>96</v>
      </c>
      <c r="C39" s="18" t="s">
        <v>47</v>
      </c>
      <c r="D39" s="26" t="s">
        <v>124</v>
      </c>
    </row>
    <row r="40" spans="1:4" ht="252" x14ac:dyDescent="0.25">
      <c r="A40" s="9"/>
      <c r="B40" s="33" t="s">
        <v>97</v>
      </c>
      <c r="C40" s="18" t="s">
        <v>30</v>
      </c>
      <c r="D40" s="26" t="s">
        <v>125</v>
      </c>
    </row>
    <row r="41" spans="1:4" x14ac:dyDescent="0.25">
      <c r="A41" s="9"/>
      <c r="B41" s="35" t="s">
        <v>98</v>
      </c>
      <c r="C41" s="18" t="s">
        <v>64</v>
      </c>
      <c r="D41" s="26" t="s">
        <v>126</v>
      </c>
    </row>
    <row r="42" spans="1:4" ht="204" x14ac:dyDescent="0.25">
      <c r="A42" s="9"/>
      <c r="B42" s="33" t="s">
        <v>99</v>
      </c>
      <c r="C42" s="18" t="s">
        <v>47</v>
      </c>
      <c r="D42" s="26" t="s">
        <v>132</v>
      </c>
    </row>
    <row r="43" spans="1:4" ht="96" x14ac:dyDescent="0.25">
      <c r="A43" s="9"/>
      <c r="B43" s="35" t="s">
        <v>100</v>
      </c>
      <c r="C43" s="18" t="s">
        <v>31</v>
      </c>
      <c r="D43" s="26" t="s">
        <v>127</v>
      </c>
    </row>
    <row r="44" spans="1:4" ht="108" x14ac:dyDescent="0.25">
      <c r="A44" s="9"/>
      <c r="B44" s="33" t="s">
        <v>101</v>
      </c>
      <c r="C44" s="24" t="s">
        <v>48</v>
      </c>
      <c r="D44" s="26" t="s">
        <v>128</v>
      </c>
    </row>
    <row r="45" spans="1:4" ht="24" x14ac:dyDescent="0.25">
      <c r="A45" s="9"/>
      <c r="B45" s="35" t="s">
        <v>102</v>
      </c>
      <c r="C45" s="24" t="s">
        <v>49</v>
      </c>
      <c r="D45" s="26" t="s">
        <v>129</v>
      </c>
    </row>
    <row r="46" spans="1:4" x14ac:dyDescent="0.25">
      <c r="A46" s="9"/>
      <c r="B46" s="33" t="s">
        <v>103</v>
      </c>
      <c r="C46" s="24" t="s">
        <v>53</v>
      </c>
      <c r="D46" s="26" t="s">
        <v>130</v>
      </c>
    </row>
    <row r="47" spans="1:4" ht="36" x14ac:dyDescent="0.25">
      <c r="A47" s="9"/>
      <c r="B47" s="35" t="s">
        <v>104</v>
      </c>
      <c r="C47" s="24" t="s">
        <v>60</v>
      </c>
      <c r="D47" s="26" t="s">
        <v>131</v>
      </c>
    </row>
    <row r="48" spans="1:4" ht="24" x14ac:dyDescent="0.25">
      <c r="A48" s="9"/>
      <c r="B48" s="33" t="s">
        <v>105</v>
      </c>
      <c r="C48" s="18" t="s">
        <v>61</v>
      </c>
      <c r="D48" s="26" t="s">
        <v>133</v>
      </c>
    </row>
    <row r="49" spans="1:4" ht="24" x14ac:dyDescent="0.25">
      <c r="A49" s="9"/>
      <c r="B49" s="35" t="s">
        <v>106</v>
      </c>
      <c r="C49" s="18" t="s">
        <v>51</v>
      </c>
      <c r="D49" s="26" t="s">
        <v>134</v>
      </c>
    </row>
    <row r="50" spans="1:4" ht="48" x14ac:dyDescent="0.25">
      <c r="A50" s="9"/>
      <c r="B50" s="33" t="s">
        <v>107</v>
      </c>
      <c r="C50" s="18" t="s">
        <v>52</v>
      </c>
      <c r="D50" s="26" t="s">
        <v>135</v>
      </c>
    </row>
    <row r="51" spans="1:4" ht="84" x14ac:dyDescent="0.25">
      <c r="A51" s="9"/>
      <c r="B51" s="35" t="s">
        <v>108</v>
      </c>
      <c r="C51" s="18" t="s">
        <v>62</v>
      </c>
      <c r="D51" s="26" t="s">
        <v>136</v>
      </c>
    </row>
    <row r="52" spans="1:4" x14ac:dyDescent="0.25">
      <c r="A52" s="9"/>
      <c r="B52" s="33" t="s">
        <v>109</v>
      </c>
      <c r="C52" s="18" t="s">
        <v>63</v>
      </c>
      <c r="D52" s="26" t="s">
        <v>137</v>
      </c>
    </row>
    <row r="53" spans="1:4" ht="84" x14ac:dyDescent="0.25">
      <c r="A53" s="9"/>
      <c r="B53" s="35" t="s">
        <v>110</v>
      </c>
      <c r="C53" s="18" t="s">
        <v>46</v>
      </c>
      <c r="D53" s="26" t="s">
        <v>140</v>
      </c>
    </row>
    <row r="54" spans="1:4" ht="6.75" customHeight="1" x14ac:dyDescent="0.25">
      <c r="B54" s="34"/>
      <c r="C54" s="19"/>
      <c r="D54" s="27"/>
    </row>
    <row r="55" spans="1:4" ht="60" x14ac:dyDescent="0.25">
      <c r="A55" s="9"/>
      <c r="B55" s="36" t="s">
        <v>141</v>
      </c>
      <c r="C55" s="18" t="s">
        <v>16</v>
      </c>
      <c r="D55" s="29" t="s">
        <v>138</v>
      </c>
    </row>
    <row r="56" spans="1:4" x14ac:dyDescent="0.25">
      <c r="A56" s="9"/>
      <c r="B56" s="37" t="s">
        <v>142</v>
      </c>
      <c r="C56" s="20" t="s">
        <v>65</v>
      </c>
      <c r="D56" s="30" t="s">
        <v>139</v>
      </c>
    </row>
    <row r="57" spans="1:4" ht="6.75" customHeight="1" x14ac:dyDescent="0.25">
      <c r="B57" s="34"/>
      <c r="C57" s="19"/>
      <c r="D57" s="27"/>
    </row>
    <row r="58" spans="1:4" x14ac:dyDescent="0.25">
      <c r="B58" s="34"/>
      <c r="C58" s="18" t="s">
        <v>66</v>
      </c>
      <c r="D58" s="27"/>
    </row>
    <row r="59" spans="1:4" x14ac:dyDescent="0.25">
      <c r="A59" s="9"/>
      <c r="B59" s="33" t="s">
        <v>172</v>
      </c>
      <c r="C59" s="18" t="s">
        <v>67</v>
      </c>
      <c r="D59" s="26" t="s">
        <v>150</v>
      </c>
    </row>
    <row r="60" spans="1:4" x14ac:dyDescent="0.25">
      <c r="A60" s="9"/>
      <c r="B60" s="33" t="s">
        <v>143</v>
      </c>
      <c r="C60" s="18" t="s">
        <v>3</v>
      </c>
      <c r="D60" s="26" t="s">
        <v>150</v>
      </c>
    </row>
    <row r="61" spans="1:4" x14ac:dyDescent="0.25">
      <c r="A61" s="9"/>
      <c r="B61" s="33" t="s">
        <v>144</v>
      </c>
      <c r="C61" s="18" t="s">
        <v>4</v>
      </c>
      <c r="D61" s="26" t="s">
        <v>150</v>
      </c>
    </row>
    <row r="62" spans="1:4" x14ac:dyDescent="0.25">
      <c r="A62" s="9"/>
      <c r="B62" s="33" t="s">
        <v>145</v>
      </c>
      <c r="C62" s="18" t="s">
        <v>68</v>
      </c>
      <c r="D62" s="26" t="s">
        <v>151</v>
      </c>
    </row>
    <row r="63" spans="1:4" x14ac:dyDescent="0.25">
      <c r="A63" s="9"/>
      <c r="B63" s="33" t="s">
        <v>146</v>
      </c>
      <c r="C63" s="18" t="s">
        <v>69</v>
      </c>
      <c r="D63" s="26" t="s">
        <v>153</v>
      </c>
    </row>
    <row r="64" spans="1:4" x14ac:dyDescent="0.25">
      <c r="A64" s="9"/>
      <c r="B64" s="33" t="s">
        <v>147</v>
      </c>
      <c r="C64" s="18" t="s">
        <v>70</v>
      </c>
      <c r="D64" s="26" t="s">
        <v>154</v>
      </c>
    </row>
    <row r="65" spans="1:4" x14ac:dyDescent="0.25">
      <c r="A65" s="9"/>
      <c r="B65" s="33" t="s">
        <v>148</v>
      </c>
      <c r="C65" s="18" t="s">
        <v>71</v>
      </c>
      <c r="D65" s="26" t="s">
        <v>152</v>
      </c>
    </row>
    <row r="66" spans="1:4" x14ac:dyDescent="0.25">
      <c r="A66" s="9"/>
      <c r="B66" s="33" t="s">
        <v>149</v>
      </c>
      <c r="C66" s="18" t="s">
        <v>155</v>
      </c>
      <c r="D66" s="26" t="s">
        <v>156</v>
      </c>
    </row>
    <row r="67" spans="1:4" ht="6.75" customHeight="1" x14ac:dyDescent="0.25">
      <c r="B67" s="34"/>
      <c r="C67" s="19"/>
      <c r="D67" s="27"/>
    </row>
    <row r="68" spans="1:4" x14ac:dyDescent="0.25">
      <c r="B68" s="34"/>
      <c r="C68" s="18" t="s">
        <v>72</v>
      </c>
      <c r="D68" s="27"/>
    </row>
    <row r="69" spans="1:4" x14ac:dyDescent="0.25">
      <c r="A69" s="9"/>
      <c r="B69" s="33" t="s">
        <v>157</v>
      </c>
      <c r="C69" s="18" t="s">
        <v>67</v>
      </c>
      <c r="D69" s="26" t="s">
        <v>150</v>
      </c>
    </row>
    <row r="70" spans="1:4" x14ac:dyDescent="0.25">
      <c r="A70" s="9"/>
      <c r="B70" s="33" t="s">
        <v>158</v>
      </c>
      <c r="C70" s="18" t="s">
        <v>3</v>
      </c>
      <c r="D70" s="26" t="s">
        <v>150</v>
      </c>
    </row>
    <row r="71" spans="1:4" x14ac:dyDescent="0.25">
      <c r="A71" s="9"/>
      <c r="B71" s="33" t="s">
        <v>159</v>
      </c>
      <c r="C71" s="18" t="s">
        <v>4</v>
      </c>
      <c r="D71" s="26" t="s">
        <v>150</v>
      </c>
    </row>
    <row r="72" spans="1:4" x14ac:dyDescent="0.25">
      <c r="A72" s="9"/>
      <c r="B72" s="33" t="s">
        <v>160</v>
      </c>
      <c r="C72" s="18" t="s">
        <v>68</v>
      </c>
      <c r="D72" s="26" t="s">
        <v>151</v>
      </c>
    </row>
    <row r="73" spans="1:4" x14ac:dyDescent="0.25">
      <c r="A73" s="9"/>
      <c r="B73" s="33" t="s">
        <v>161</v>
      </c>
      <c r="C73" s="18" t="s">
        <v>69</v>
      </c>
      <c r="D73" s="26" t="s">
        <v>153</v>
      </c>
    </row>
    <row r="74" spans="1:4" x14ac:dyDescent="0.25">
      <c r="A74" s="9"/>
      <c r="B74" s="33" t="s">
        <v>162</v>
      </c>
      <c r="C74" s="18" t="s">
        <v>70</v>
      </c>
      <c r="D74" s="26" t="s">
        <v>154</v>
      </c>
    </row>
    <row r="75" spans="1:4" x14ac:dyDescent="0.25">
      <c r="A75" s="9"/>
      <c r="B75" s="33" t="s">
        <v>163</v>
      </c>
      <c r="C75" s="18" t="s">
        <v>71</v>
      </c>
      <c r="D75" s="26" t="s">
        <v>152</v>
      </c>
    </row>
    <row r="76" spans="1:4" x14ac:dyDescent="0.25">
      <c r="A76" s="9"/>
      <c r="B76" s="33" t="s">
        <v>164</v>
      </c>
      <c r="C76" s="18" t="s">
        <v>155</v>
      </c>
      <c r="D76" s="26" t="s">
        <v>156</v>
      </c>
    </row>
    <row r="77" spans="1:4" ht="6.75" customHeight="1" x14ac:dyDescent="0.25">
      <c r="B77" s="34"/>
      <c r="C77" s="19"/>
      <c r="D77" s="27"/>
    </row>
    <row r="78" spans="1:4" x14ac:dyDescent="0.25">
      <c r="B78" s="34"/>
      <c r="C78" s="18" t="s">
        <v>73</v>
      </c>
      <c r="D78" s="27"/>
    </row>
    <row r="79" spans="1:4" x14ac:dyDescent="0.25">
      <c r="A79" s="9"/>
      <c r="B79" s="33" t="s">
        <v>165</v>
      </c>
      <c r="C79" s="18" t="s">
        <v>67</v>
      </c>
      <c r="D79" s="26" t="s">
        <v>150</v>
      </c>
    </row>
    <row r="80" spans="1:4" x14ac:dyDescent="0.25">
      <c r="A80" s="9"/>
      <c r="B80" s="33" t="s">
        <v>166</v>
      </c>
      <c r="C80" s="18" t="s">
        <v>3</v>
      </c>
      <c r="D80" s="26" t="s">
        <v>150</v>
      </c>
    </row>
    <row r="81" spans="1:4" x14ac:dyDescent="0.25">
      <c r="A81" s="9"/>
      <c r="B81" s="33" t="s">
        <v>167</v>
      </c>
      <c r="C81" s="18" t="s">
        <v>4</v>
      </c>
      <c r="D81" s="26" t="s">
        <v>150</v>
      </c>
    </row>
    <row r="82" spans="1:4" x14ac:dyDescent="0.25">
      <c r="A82" s="9"/>
      <c r="B82" s="33" t="s">
        <v>168</v>
      </c>
      <c r="C82" s="18" t="s">
        <v>68</v>
      </c>
      <c r="D82" s="26" t="s">
        <v>151</v>
      </c>
    </row>
    <row r="83" spans="1:4" x14ac:dyDescent="0.25">
      <c r="A83" s="9"/>
      <c r="B83" s="33" t="s">
        <v>169</v>
      </c>
      <c r="C83" s="18" t="s">
        <v>69</v>
      </c>
      <c r="D83" s="26" t="s">
        <v>153</v>
      </c>
    </row>
    <row r="84" spans="1:4" x14ac:dyDescent="0.25">
      <c r="A84" s="9"/>
      <c r="B84" s="33" t="s">
        <v>170</v>
      </c>
      <c r="C84" s="18" t="s">
        <v>70</v>
      </c>
      <c r="D84" s="26" t="s">
        <v>154</v>
      </c>
    </row>
    <row r="85" spans="1:4" x14ac:dyDescent="0.25">
      <c r="A85" s="9"/>
      <c r="B85" s="33" t="s">
        <v>171</v>
      </c>
      <c r="C85" s="18" t="s">
        <v>71</v>
      </c>
      <c r="D85" s="26" t="s">
        <v>152</v>
      </c>
    </row>
    <row r="86" spans="1:4" x14ac:dyDescent="0.25">
      <c r="A86" s="9"/>
      <c r="B86" s="33" t="s">
        <v>173</v>
      </c>
      <c r="C86" s="18" t="s">
        <v>155</v>
      </c>
      <c r="D86" s="26" t="s">
        <v>156</v>
      </c>
    </row>
    <row r="87" spans="1:4" ht="6.75" customHeight="1" x14ac:dyDescent="0.25">
      <c r="B87" s="34"/>
      <c r="C87" s="19"/>
      <c r="D87" s="27"/>
    </row>
    <row r="88" spans="1:4" x14ac:dyDescent="0.25">
      <c r="B88" s="34"/>
      <c r="C88" s="18" t="s">
        <v>74</v>
      </c>
      <c r="D88" s="27"/>
    </row>
    <row r="89" spans="1:4" x14ac:dyDescent="0.25">
      <c r="A89" s="9"/>
      <c r="B89" s="33" t="s">
        <v>174</v>
      </c>
      <c r="C89" s="18" t="s">
        <v>67</v>
      </c>
      <c r="D89" s="26" t="s">
        <v>150</v>
      </c>
    </row>
    <row r="90" spans="1:4" x14ac:dyDescent="0.25">
      <c r="A90" s="9"/>
      <c r="B90" s="33" t="s">
        <v>175</v>
      </c>
      <c r="C90" s="18" t="s">
        <v>3</v>
      </c>
      <c r="D90" s="26" t="s">
        <v>150</v>
      </c>
    </row>
    <row r="91" spans="1:4" x14ac:dyDescent="0.25">
      <c r="A91" s="9"/>
      <c r="B91" s="33" t="s">
        <v>176</v>
      </c>
      <c r="C91" s="18" t="s">
        <v>4</v>
      </c>
      <c r="D91" s="26" t="s">
        <v>150</v>
      </c>
    </row>
    <row r="92" spans="1:4" x14ac:dyDescent="0.25">
      <c r="A92" s="9"/>
      <c r="B92" s="33" t="s">
        <v>177</v>
      </c>
      <c r="C92" s="18" t="s">
        <v>68</v>
      </c>
      <c r="D92" s="26" t="s">
        <v>151</v>
      </c>
    </row>
    <row r="93" spans="1:4" x14ac:dyDescent="0.25">
      <c r="A93" s="9"/>
      <c r="B93" s="33" t="s">
        <v>178</v>
      </c>
      <c r="C93" s="18" t="s">
        <v>69</v>
      </c>
      <c r="D93" s="26" t="s">
        <v>153</v>
      </c>
    </row>
    <row r="94" spans="1:4" x14ac:dyDescent="0.25">
      <c r="A94" s="9"/>
      <c r="B94" s="33" t="s">
        <v>179</v>
      </c>
      <c r="C94" s="18" t="s">
        <v>70</v>
      </c>
      <c r="D94" s="26" t="s">
        <v>154</v>
      </c>
    </row>
    <row r="95" spans="1:4" x14ac:dyDescent="0.25">
      <c r="A95" s="9"/>
      <c r="B95" s="33" t="s">
        <v>180</v>
      </c>
      <c r="C95" s="18" t="s">
        <v>71</v>
      </c>
      <c r="D95" s="26" t="s">
        <v>152</v>
      </c>
    </row>
    <row r="96" spans="1:4" x14ac:dyDescent="0.25">
      <c r="A96" s="9"/>
      <c r="B96" s="33" t="s">
        <v>181</v>
      </c>
      <c r="C96" s="18" t="s">
        <v>155</v>
      </c>
      <c r="D96" s="26" t="s">
        <v>156</v>
      </c>
    </row>
    <row r="97" spans="1:4" ht="6.75" customHeight="1" x14ac:dyDescent="0.25">
      <c r="B97" s="34"/>
      <c r="C97" s="19"/>
      <c r="D97" s="27"/>
    </row>
    <row r="98" spans="1:4" x14ac:dyDescent="0.25">
      <c r="B98" s="34"/>
      <c r="C98" s="18" t="s">
        <v>75</v>
      </c>
      <c r="D98" s="27"/>
    </row>
    <row r="99" spans="1:4" x14ac:dyDescent="0.25">
      <c r="A99" s="9"/>
      <c r="B99" s="33" t="s">
        <v>182</v>
      </c>
      <c r="C99" s="18" t="s">
        <v>67</v>
      </c>
      <c r="D99" s="26" t="s">
        <v>150</v>
      </c>
    </row>
    <row r="100" spans="1:4" x14ac:dyDescent="0.25">
      <c r="A100" s="9"/>
      <c r="B100" s="33" t="s">
        <v>183</v>
      </c>
      <c r="C100" s="18" t="s">
        <v>3</v>
      </c>
      <c r="D100" s="26" t="s">
        <v>150</v>
      </c>
    </row>
    <row r="101" spans="1:4" x14ac:dyDescent="0.25">
      <c r="A101" s="9"/>
      <c r="B101" s="33" t="s">
        <v>184</v>
      </c>
      <c r="C101" s="18" t="s">
        <v>4</v>
      </c>
      <c r="D101" s="26" t="s">
        <v>150</v>
      </c>
    </row>
    <row r="102" spans="1:4" x14ac:dyDescent="0.25">
      <c r="A102" s="9"/>
      <c r="B102" s="33" t="s">
        <v>185</v>
      </c>
      <c r="C102" s="18" t="s">
        <v>68</v>
      </c>
      <c r="D102" s="26" t="s">
        <v>151</v>
      </c>
    </row>
    <row r="103" spans="1:4" x14ac:dyDescent="0.25">
      <c r="A103" s="9"/>
      <c r="B103" s="33" t="s">
        <v>186</v>
      </c>
      <c r="C103" s="18" t="s">
        <v>69</v>
      </c>
      <c r="D103" s="26" t="s">
        <v>153</v>
      </c>
    </row>
    <row r="104" spans="1:4" x14ac:dyDescent="0.25">
      <c r="A104" s="9"/>
      <c r="B104" s="33" t="s">
        <v>187</v>
      </c>
      <c r="C104" s="18" t="s">
        <v>70</v>
      </c>
      <c r="D104" s="26" t="s">
        <v>154</v>
      </c>
    </row>
    <row r="105" spans="1:4" x14ac:dyDescent="0.25">
      <c r="A105" s="9"/>
      <c r="B105" s="33" t="s">
        <v>188</v>
      </c>
      <c r="C105" s="18" t="s">
        <v>71</v>
      </c>
      <c r="D105" s="26" t="s">
        <v>152</v>
      </c>
    </row>
    <row r="106" spans="1:4" x14ac:dyDescent="0.25">
      <c r="A106" s="9"/>
      <c r="B106" s="33" t="s">
        <v>189</v>
      </c>
      <c r="C106" s="18" t="s">
        <v>155</v>
      </c>
      <c r="D106" s="26" t="s">
        <v>156</v>
      </c>
    </row>
  </sheetData>
  <sheetProtection algorithmName="SHA-512" hashValue="/DOwIlvoGRnmPlLWzVQNNRFASlkHV5y/DKtLwHVafeVymFWeriAcNBqQet3WGEs6lHY+Ri8oTxlc4Mds8uS8bw==" saltValue="0FMrBjRhSs+SSMd8HxEJWQ==" spinCount="100000" sheet="1" objects="1" scenarios="1" selectLockedCells="1" selectUnlockedCells="1"/>
  <mergeCells count="4">
    <mergeCell ref="B4:D4"/>
    <mergeCell ref="B6:D6"/>
    <mergeCell ref="B8:D8"/>
    <mergeCell ref="B21:D21"/>
  </mergeCells>
  <conditionalFormatting sqref="C59">
    <cfRule type="cellIs" dxfId="389" priority="482" operator="equal">
      <formula>" "</formula>
    </cfRule>
  </conditionalFormatting>
  <conditionalFormatting sqref="D62:D66 C60:C66">
    <cfRule type="cellIs" dxfId="388" priority="481" operator="equal">
      <formula>" "</formula>
    </cfRule>
  </conditionalFormatting>
  <conditionalFormatting sqref="C56">
    <cfRule type="cellIs" dxfId="387" priority="480" operator="equal">
      <formula>" "</formula>
    </cfRule>
  </conditionalFormatting>
  <conditionalFormatting sqref="C58">
    <cfRule type="cellIs" dxfId="386" priority="479" operator="equal">
      <formula>" "</formula>
    </cfRule>
  </conditionalFormatting>
  <conditionalFormatting sqref="D62:D66">
    <cfRule type="cellIs" dxfId="385" priority="473" operator="equal">
      <formula>" "</formula>
    </cfRule>
    <cfRule type="cellIs" dxfId="384" priority="478" operator="equal">
      <formula>" "</formula>
    </cfRule>
  </conditionalFormatting>
  <conditionalFormatting sqref="D62">
    <cfRule type="cellIs" dxfId="383" priority="476" operator="equal">
      <formula>" "</formula>
    </cfRule>
  </conditionalFormatting>
  <conditionalFormatting sqref="D63">
    <cfRule type="cellIs" dxfId="382" priority="475" operator="equal">
      <formula>" "</formula>
    </cfRule>
  </conditionalFormatting>
  <conditionalFormatting sqref="D64">
    <cfRule type="cellIs" dxfId="381" priority="474" operator="equal">
      <formula>" "</formula>
    </cfRule>
  </conditionalFormatting>
  <conditionalFormatting sqref="D56">
    <cfRule type="expression" dxfId="380" priority="472">
      <formula>$C$56="Počet zpracovatelů:"</formula>
    </cfRule>
  </conditionalFormatting>
  <conditionalFormatting sqref="D65">
    <cfRule type="expression" dxfId="379" priority="471">
      <formula>$C$65="Smlouva o zpracování OÚ:"</formula>
    </cfRule>
  </conditionalFormatting>
  <conditionalFormatting sqref="C68">
    <cfRule type="cellIs" dxfId="378" priority="468" operator="equal">
      <formula>" "</formula>
    </cfRule>
  </conditionalFormatting>
  <conditionalFormatting sqref="C78">
    <cfRule type="cellIs" dxfId="377" priority="458" operator="equal">
      <formula>" "</formula>
    </cfRule>
  </conditionalFormatting>
  <conditionalFormatting sqref="C88">
    <cfRule type="cellIs" dxfId="376" priority="447" operator="equal">
      <formula>" "</formula>
    </cfRule>
  </conditionalFormatting>
  <conditionalFormatting sqref="D60">
    <cfRule type="cellIs" dxfId="375" priority="420" operator="equal">
      <formula>" "</formula>
    </cfRule>
  </conditionalFormatting>
  <conditionalFormatting sqref="C98">
    <cfRule type="cellIs" dxfId="374" priority="436" operator="equal">
      <formula>" "</formula>
    </cfRule>
  </conditionalFormatting>
  <conditionalFormatting sqref="B102">
    <cfRule type="cellIs" dxfId="373" priority="355" operator="equal">
      <formula>" "</formula>
    </cfRule>
  </conditionalFormatting>
  <conditionalFormatting sqref="D59">
    <cfRule type="cellIs" dxfId="372" priority="423" operator="equal">
      <formula>" "</formula>
    </cfRule>
  </conditionalFormatting>
  <conditionalFormatting sqref="D60">
    <cfRule type="cellIs" dxfId="371" priority="422" operator="equal">
      <formula>" "</formula>
    </cfRule>
  </conditionalFormatting>
  <conditionalFormatting sqref="D59:D60">
    <cfRule type="cellIs" dxfId="370" priority="419" operator="equal">
      <formula>" "</formula>
    </cfRule>
    <cfRule type="cellIs" dxfId="369" priority="421" operator="equal">
      <formula>" "</formula>
    </cfRule>
  </conditionalFormatting>
  <conditionalFormatting sqref="C52">
    <cfRule type="expression" dxfId="368" priority="399">
      <formula>$D$51="NE"</formula>
    </cfRule>
  </conditionalFormatting>
  <conditionalFormatting sqref="B56">
    <cfRule type="expression" dxfId="367" priority="391">
      <formula>$C$56="Počet zpracovatelů:"</formula>
    </cfRule>
  </conditionalFormatting>
  <conditionalFormatting sqref="B69 B71 B73 B75">
    <cfRule type="cellIs" dxfId="366" priority="389" operator="equal">
      <formula>" "</formula>
    </cfRule>
  </conditionalFormatting>
  <conditionalFormatting sqref="B70 B72 B74 B76">
    <cfRule type="cellIs" dxfId="365" priority="388" operator="equal">
      <formula>" "</formula>
    </cfRule>
  </conditionalFormatting>
  <conditionalFormatting sqref="B69:B76">
    <cfRule type="cellIs" dxfId="364" priority="381" operator="equal">
      <formula>" "</formula>
    </cfRule>
    <cfRule type="cellIs" dxfId="363" priority="387" operator="equal">
      <formula>" "</formula>
    </cfRule>
  </conditionalFormatting>
  <conditionalFormatting sqref="B70 B72 B74 B76">
    <cfRule type="cellIs" dxfId="362" priority="386" operator="equal">
      <formula>" "</formula>
    </cfRule>
  </conditionalFormatting>
  <conditionalFormatting sqref="B79 B81 B83 B85">
    <cfRule type="cellIs" dxfId="361" priority="380" operator="equal">
      <formula>" "</formula>
    </cfRule>
  </conditionalFormatting>
  <conditionalFormatting sqref="B80:B86">
    <cfRule type="cellIs" dxfId="360" priority="379" operator="equal">
      <formula>" "</formula>
    </cfRule>
  </conditionalFormatting>
  <conditionalFormatting sqref="B79:B86">
    <cfRule type="cellIs" dxfId="359" priority="372" operator="equal">
      <formula>" "</formula>
    </cfRule>
    <cfRule type="cellIs" dxfId="358" priority="378" operator="equal">
      <formula>" "</formula>
    </cfRule>
  </conditionalFormatting>
  <conditionalFormatting sqref="B80 B82 B84 B86">
    <cfRule type="cellIs" dxfId="357" priority="377" operator="equal">
      <formula>" "</formula>
    </cfRule>
  </conditionalFormatting>
  <conditionalFormatting sqref="B81">
    <cfRule type="cellIs" dxfId="356" priority="376" operator="equal">
      <formula>" "</formula>
    </cfRule>
  </conditionalFormatting>
  <conditionalFormatting sqref="B82">
    <cfRule type="cellIs" dxfId="355" priority="375" operator="equal">
      <formula>" "</formula>
    </cfRule>
  </conditionalFormatting>
  <conditionalFormatting sqref="B83">
    <cfRule type="cellIs" dxfId="354" priority="374" operator="equal">
      <formula>" "</formula>
    </cfRule>
  </conditionalFormatting>
  <conditionalFormatting sqref="B84">
    <cfRule type="cellIs" dxfId="353" priority="373" operator="equal">
      <formula>" "</formula>
    </cfRule>
  </conditionalFormatting>
  <conditionalFormatting sqref="B85">
    <cfRule type="expression" dxfId="352" priority="371">
      <formula>$C$85="Smlouva o zpracování OÚ:"</formula>
    </cfRule>
  </conditionalFormatting>
  <conditionalFormatting sqref="B89 B91 B93 B95">
    <cfRule type="cellIs" dxfId="351" priority="370" operator="equal">
      <formula>" "</formula>
    </cfRule>
  </conditionalFormatting>
  <conditionalFormatting sqref="B90:B96">
    <cfRule type="cellIs" dxfId="350" priority="369" operator="equal">
      <formula>" "</formula>
    </cfRule>
  </conditionalFormatting>
  <conditionalFormatting sqref="B89:B96">
    <cfRule type="cellIs" dxfId="349" priority="362" operator="equal">
      <formula>" "</formula>
    </cfRule>
    <cfRule type="cellIs" dxfId="348" priority="368" operator="equal">
      <formula>" "</formula>
    </cfRule>
  </conditionalFormatting>
  <conditionalFormatting sqref="B90 B92 B94 B96">
    <cfRule type="cellIs" dxfId="347" priority="367" operator="equal">
      <formula>" "</formula>
    </cfRule>
  </conditionalFormatting>
  <conditionalFormatting sqref="B91">
    <cfRule type="cellIs" dxfId="346" priority="366" operator="equal">
      <formula>" "</formula>
    </cfRule>
  </conditionalFormatting>
  <conditionalFormatting sqref="B92">
    <cfRule type="cellIs" dxfId="345" priority="365" operator="equal">
      <formula>" "</formula>
    </cfRule>
  </conditionalFormatting>
  <conditionalFormatting sqref="B93">
    <cfRule type="cellIs" dxfId="344" priority="364" operator="equal">
      <formula>" "</formula>
    </cfRule>
  </conditionalFormatting>
  <conditionalFormatting sqref="B94">
    <cfRule type="cellIs" dxfId="343" priority="363" operator="equal">
      <formula>" "</formula>
    </cfRule>
  </conditionalFormatting>
  <conditionalFormatting sqref="B95">
    <cfRule type="expression" dxfId="342" priority="361">
      <formula>$C$95="Smlouva o zpracování OÚ:"</formula>
    </cfRule>
  </conditionalFormatting>
  <conditionalFormatting sqref="B99 B101 B103 B105">
    <cfRule type="cellIs" dxfId="341" priority="360" operator="equal">
      <formula>" "</formula>
    </cfRule>
  </conditionalFormatting>
  <conditionalFormatting sqref="B100:B106">
    <cfRule type="cellIs" dxfId="340" priority="359" operator="equal">
      <formula>" "</formula>
    </cfRule>
  </conditionalFormatting>
  <conditionalFormatting sqref="B99:B106">
    <cfRule type="cellIs" dxfId="339" priority="352" operator="equal">
      <formula>" "</formula>
    </cfRule>
    <cfRule type="cellIs" dxfId="338" priority="358" operator="equal">
      <formula>" "</formula>
    </cfRule>
  </conditionalFormatting>
  <conditionalFormatting sqref="B100 B102 B104 B106">
    <cfRule type="cellIs" dxfId="337" priority="357" operator="equal">
      <formula>" "</formula>
    </cfRule>
  </conditionalFormatting>
  <conditionalFormatting sqref="B101">
    <cfRule type="cellIs" dxfId="336" priority="356" operator="equal">
      <formula>" "</formula>
    </cfRule>
  </conditionalFormatting>
  <conditionalFormatting sqref="B103">
    <cfRule type="cellIs" dxfId="335" priority="354" operator="equal">
      <formula>" "</formula>
    </cfRule>
  </conditionalFormatting>
  <conditionalFormatting sqref="B104">
    <cfRule type="cellIs" dxfId="334" priority="353" operator="equal">
      <formula>" "</formula>
    </cfRule>
  </conditionalFormatting>
  <conditionalFormatting sqref="B105">
    <cfRule type="expression" dxfId="333" priority="351">
      <formula>$C$105="Smlouva o zpracování OÚ:"</formula>
    </cfRule>
  </conditionalFormatting>
  <conditionalFormatting sqref="B59 B61 B63 B65">
    <cfRule type="cellIs" dxfId="332" priority="346" operator="equal">
      <formula>" "</formula>
    </cfRule>
  </conditionalFormatting>
  <conditionalFormatting sqref="B60 B62 B64 B66">
    <cfRule type="cellIs" dxfId="331" priority="345" operator="equal">
      <formula>" "</formula>
    </cfRule>
  </conditionalFormatting>
  <conditionalFormatting sqref="B59:B66">
    <cfRule type="cellIs" dxfId="330" priority="342" operator="equal">
      <formula>" "</formula>
    </cfRule>
    <cfRule type="cellIs" dxfId="329" priority="344" operator="equal">
      <formula>" "</formula>
    </cfRule>
  </conditionalFormatting>
  <conditionalFormatting sqref="B60 B62 B64 B66">
    <cfRule type="cellIs" dxfId="328" priority="343" operator="equal">
      <formula>" "</formula>
    </cfRule>
  </conditionalFormatting>
  <conditionalFormatting sqref="D60">
    <cfRule type="cellIs" dxfId="327" priority="77" operator="equal">
      <formula>" "</formula>
    </cfRule>
  </conditionalFormatting>
  <conditionalFormatting sqref="D61">
    <cfRule type="cellIs" dxfId="326" priority="76" operator="equal">
      <formula>" "</formula>
    </cfRule>
  </conditionalFormatting>
  <conditionalFormatting sqref="D61">
    <cfRule type="cellIs" dxfId="325" priority="74" operator="equal">
      <formula>" "</formula>
    </cfRule>
    <cfRule type="cellIs" dxfId="324" priority="75" operator="equal">
      <formula>" "</formula>
    </cfRule>
  </conditionalFormatting>
  <conditionalFormatting sqref="D64">
    <cfRule type="cellIs" dxfId="323" priority="73" operator="equal">
      <formula>" "</formula>
    </cfRule>
  </conditionalFormatting>
  <conditionalFormatting sqref="C69">
    <cfRule type="cellIs" dxfId="322" priority="72" operator="equal">
      <formula>" "</formula>
    </cfRule>
  </conditionalFormatting>
  <conditionalFormatting sqref="D72:D76 C70:C76">
    <cfRule type="cellIs" dxfId="321" priority="71" operator="equal">
      <formula>" "</formula>
    </cfRule>
  </conditionalFormatting>
  <conditionalFormatting sqref="D72:D76">
    <cfRule type="cellIs" dxfId="320" priority="66" operator="equal">
      <formula>" "</formula>
    </cfRule>
    <cfRule type="cellIs" dxfId="319" priority="70" operator="equal">
      <formula>" "</formula>
    </cfRule>
  </conditionalFormatting>
  <conditionalFormatting sqref="D72">
    <cfRule type="cellIs" dxfId="318" priority="69" operator="equal">
      <formula>" "</formula>
    </cfRule>
  </conditionalFormatting>
  <conditionalFormatting sqref="D73">
    <cfRule type="cellIs" dxfId="317" priority="68" operator="equal">
      <formula>" "</formula>
    </cfRule>
  </conditionalFormatting>
  <conditionalFormatting sqref="D74">
    <cfRule type="cellIs" dxfId="316" priority="67" operator="equal">
      <formula>" "</formula>
    </cfRule>
  </conditionalFormatting>
  <conditionalFormatting sqref="D75">
    <cfRule type="expression" dxfId="315" priority="65">
      <formula>$C$65="Smlouva o zpracování OÚ:"</formula>
    </cfRule>
  </conditionalFormatting>
  <conditionalFormatting sqref="D69">
    <cfRule type="cellIs" dxfId="314" priority="64" operator="equal">
      <formula>" "</formula>
    </cfRule>
  </conditionalFormatting>
  <conditionalFormatting sqref="D70">
    <cfRule type="cellIs" dxfId="313" priority="63" operator="equal">
      <formula>" "</formula>
    </cfRule>
  </conditionalFormatting>
  <conditionalFormatting sqref="D69:D70">
    <cfRule type="cellIs" dxfId="312" priority="60" operator="equal">
      <formula>" "</formula>
    </cfRule>
    <cfRule type="cellIs" dxfId="311" priority="62" operator="equal">
      <formula>" "</formula>
    </cfRule>
  </conditionalFormatting>
  <conditionalFormatting sqref="D70">
    <cfRule type="cellIs" dxfId="310" priority="61" operator="equal">
      <formula>" "</formula>
    </cfRule>
  </conditionalFormatting>
  <conditionalFormatting sqref="D70">
    <cfRule type="cellIs" dxfId="309" priority="59" operator="equal">
      <formula>" "</formula>
    </cfRule>
  </conditionalFormatting>
  <conditionalFormatting sqref="D71">
    <cfRule type="cellIs" dxfId="308" priority="58" operator="equal">
      <formula>" "</formula>
    </cfRule>
  </conditionalFormatting>
  <conditionalFormatting sqref="D71">
    <cfRule type="cellIs" dxfId="307" priority="56" operator="equal">
      <formula>" "</formula>
    </cfRule>
    <cfRule type="cellIs" dxfId="306" priority="57" operator="equal">
      <formula>" "</formula>
    </cfRule>
  </conditionalFormatting>
  <conditionalFormatting sqref="D74">
    <cfRule type="cellIs" dxfId="305" priority="55" operator="equal">
      <formula>" "</formula>
    </cfRule>
  </conditionalFormatting>
  <conditionalFormatting sqref="C79">
    <cfRule type="cellIs" dxfId="304" priority="54" operator="equal">
      <formula>" "</formula>
    </cfRule>
  </conditionalFormatting>
  <conditionalFormatting sqref="D82:D86 C80:C86">
    <cfRule type="cellIs" dxfId="303" priority="53" operator="equal">
      <formula>" "</formula>
    </cfRule>
  </conditionalFormatting>
  <conditionalFormatting sqref="D82:D86">
    <cfRule type="cellIs" dxfId="302" priority="48" operator="equal">
      <formula>" "</formula>
    </cfRule>
    <cfRule type="cellIs" dxfId="301" priority="52" operator="equal">
      <formula>" "</formula>
    </cfRule>
  </conditionalFormatting>
  <conditionalFormatting sqref="D82">
    <cfRule type="cellIs" dxfId="300" priority="51" operator="equal">
      <formula>" "</formula>
    </cfRule>
  </conditionalFormatting>
  <conditionalFormatting sqref="D83">
    <cfRule type="cellIs" dxfId="299" priority="50" operator="equal">
      <formula>" "</formula>
    </cfRule>
  </conditionalFormatting>
  <conditionalFormatting sqref="D84">
    <cfRule type="cellIs" dxfId="298" priority="49" operator="equal">
      <formula>" "</formula>
    </cfRule>
  </conditionalFormatting>
  <conditionalFormatting sqref="D85">
    <cfRule type="expression" dxfId="297" priority="47">
      <formula>$C$65="Smlouva o zpracování OÚ:"</formula>
    </cfRule>
  </conditionalFormatting>
  <conditionalFormatting sqref="D79">
    <cfRule type="cellIs" dxfId="296" priority="46" operator="equal">
      <formula>" "</formula>
    </cfRule>
  </conditionalFormatting>
  <conditionalFormatting sqref="D80">
    <cfRule type="cellIs" dxfId="295" priority="45" operator="equal">
      <formula>" "</formula>
    </cfRule>
  </conditionalFormatting>
  <conditionalFormatting sqref="D79:D80">
    <cfRule type="cellIs" dxfId="294" priority="42" operator="equal">
      <formula>" "</formula>
    </cfRule>
    <cfRule type="cellIs" dxfId="293" priority="44" operator="equal">
      <formula>" "</formula>
    </cfRule>
  </conditionalFormatting>
  <conditionalFormatting sqref="D80">
    <cfRule type="cellIs" dxfId="292" priority="43" operator="equal">
      <formula>" "</formula>
    </cfRule>
  </conditionalFormatting>
  <conditionalFormatting sqref="D80">
    <cfRule type="cellIs" dxfId="291" priority="41" operator="equal">
      <formula>" "</formula>
    </cfRule>
  </conditionalFormatting>
  <conditionalFormatting sqref="D81">
    <cfRule type="cellIs" dxfId="290" priority="40" operator="equal">
      <formula>" "</formula>
    </cfRule>
  </conditionalFormatting>
  <conditionalFormatting sqref="D81">
    <cfRule type="cellIs" dxfId="289" priority="38" operator="equal">
      <formula>" "</formula>
    </cfRule>
    <cfRule type="cellIs" dxfId="288" priority="39" operator="equal">
      <formula>" "</formula>
    </cfRule>
  </conditionalFormatting>
  <conditionalFormatting sqref="D84">
    <cfRule type="cellIs" dxfId="287" priority="37" operator="equal">
      <formula>" "</formula>
    </cfRule>
  </conditionalFormatting>
  <conditionalFormatting sqref="C89">
    <cfRule type="cellIs" dxfId="286" priority="36" operator="equal">
      <formula>" "</formula>
    </cfRule>
  </conditionalFormatting>
  <conditionalFormatting sqref="D92:D96 C90:C96">
    <cfRule type="cellIs" dxfId="285" priority="35" operator="equal">
      <formula>" "</formula>
    </cfRule>
  </conditionalFormatting>
  <conditionalFormatting sqref="D92:D96">
    <cfRule type="cellIs" dxfId="284" priority="30" operator="equal">
      <formula>" "</formula>
    </cfRule>
    <cfRule type="cellIs" dxfId="283" priority="34" operator="equal">
      <formula>" "</formula>
    </cfRule>
  </conditionalFormatting>
  <conditionalFormatting sqref="D92">
    <cfRule type="cellIs" dxfId="282" priority="33" operator="equal">
      <formula>" "</formula>
    </cfRule>
  </conditionalFormatting>
  <conditionalFormatting sqref="D93">
    <cfRule type="cellIs" dxfId="281" priority="32" operator="equal">
      <formula>" "</formula>
    </cfRule>
  </conditionalFormatting>
  <conditionalFormatting sqref="D94">
    <cfRule type="cellIs" dxfId="280" priority="31" operator="equal">
      <formula>" "</formula>
    </cfRule>
  </conditionalFormatting>
  <conditionalFormatting sqref="D95">
    <cfRule type="expression" dxfId="279" priority="29">
      <formula>$C$65="Smlouva o zpracování OÚ:"</formula>
    </cfRule>
  </conditionalFormatting>
  <conditionalFormatting sqref="D89">
    <cfRule type="cellIs" dxfId="278" priority="28" operator="equal">
      <formula>" "</formula>
    </cfRule>
  </conditionalFormatting>
  <conditionalFormatting sqref="D90">
    <cfRule type="cellIs" dxfId="277" priority="27" operator="equal">
      <formula>" "</formula>
    </cfRule>
  </conditionalFormatting>
  <conditionalFormatting sqref="D89:D90">
    <cfRule type="cellIs" dxfId="276" priority="24" operator="equal">
      <formula>" "</formula>
    </cfRule>
    <cfRule type="cellIs" dxfId="275" priority="26" operator="equal">
      <formula>" "</formula>
    </cfRule>
  </conditionalFormatting>
  <conditionalFormatting sqref="D90">
    <cfRule type="cellIs" dxfId="274" priority="25" operator="equal">
      <formula>" "</formula>
    </cfRule>
  </conditionalFormatting>
  <conditionalFormatting sqref="D90">
    <cfRule type="cellIs" dxfId="273" priority="23" operator="equal">
      <formula>" "</formula>
    </cfRule>
  </conditionalFormatting>
  <conditionalFormatting sqref="D91">
    <cfRule type="cellIs" dxfId="272" priority="22" operator="equal">
      <formula>" "</formula>
    </cfRule>
  </conditionalFormatting>
  <conditionalFormatting sqref="D91">
    <cfRule type="cellIs" dxfId="271" priority="20" operator="equal">
      <formula>" "</formula>
    </cfRule>
    <cfRule type="cellIs" dxfId="270" priority="21" operator="equal">
      <formula>" "</formula>
    </cfRule>
  </conditionalFormatting>
  <conditionalFormatting sqref="D94">
    <cfRule type="cellIs" dxfId="269" priority="19" operator="equal">
      <formula>" "</formula>
    </cfRule>
  </conditionalFormatting>
  <conditionalFormatting sqref="C99">
    <cfRule type="cellIs" dxfId="268" priority="18" operator="equal">
      <formula>" "</formula>
    </cfRule>
  </conditionalFormatting>
  <conditionalFormatting sqref="D102:D106 C100:C106">
    <cfRule type="cellIs" dxfId="267" priority="17" operator="equal">
      <formula>" "</formula>
    </cfRule>
  </conditionalFormatting>
  <conditionalFormatting sqref="D102:D106">
    <cfRule type="cellIs" dxfId="266" priority="12" operator="equal">
      <formula>" "</formula>
    </cfRule>
    <cfRule type="cellIs" dxfId="265" priority="16" operator="equal">
      <formula>" "</formula>
    </cfRule>
  </conditionalFormatting>
  <conditionalFormatting sqref="D102">
    <cfRule type="cellIs" dxfId="264" priority="15" operator="equal">
      <formula>" "</formula>
    </cfRule>
  </conditionalFormatting>
  <conditionalFormatting sqref="D103">
    <cfRule type="cellIs" dxfId="263" priority="14" operator="equal">
      <formula>" "</formula>
    </cfRule>
  </conditionalFormatting>
  <conditionalFormatting sqref="D104">
    <cfRule type="cellIs" dxfId="262" priority="13" operator="equal">
      <formula>" "</formula>
    </cfRule>
  </conditionalFormatting>
  <conditionalFormatting sqref="D105">
    <cfRule type="expression" dxfId="261" priority="11">
      <formula>$C$65="Smlouva o zpracování OÚ:"</formula>
    </cfRule>
  </conditionalFormatting>
  <conditionalFormatting sqref="D99">
    <cfRule type="cellIs" dxfId="260" priority="10" operator="equal">
      <formula>" "</formula>
    </cfRule>
  </conditionalFormatting>
  <conditionalFormatting sqref="D100">
    <cfRule type="cellIs" dxfId="259" priority="9" operator="equal">
      <formula>" "</formula>
    </cfRule>
  </conditionalFormatting>
  <conditionalFormatting sqref="D99:D100">
    <cfRule type="cellIs" dxfId="258" priority="6" operator="equal">
      <formula>" "</formula>
    </cfRule>
    <cfRule type="cellIs" dxfId="257" priority="8" operator="equal">
      <formula>" "</formula>
    </cfRule>
  </conditionalFormatting>
  <conditionalFormatting sqref="D100">
    <cfRule type="cellIs" dxfId="256" priority="7" operator="equal">
      <formula>" "</formula>
    </cfRule>
  </conditionalFormatting>
  <conditionalFormatting sqref="D100">
    <cfRule type="cellIs" dxfId="255" priority="5" operator="equal">
      <formula>" "</formula>
    </cfRule>
  </conditionalFormatting>
  <conditionalFormatting sqref="D101">
    <cfRule type="cellIs" dxfId="254" priority="4" operator="equal">
      <formula>" "</formula>
    </cfRule>
  </conditionalFormatting>
  <conditionalFormatting sqref="D101">
    <cfRule type="cellIs" dxfId="253" priority="2" operator="equal">
      <formula>" "</formula>
    </cfRule>
    <cfRule type="cellIs" dxfId="252" priority="3" operator="equal">
      <formula>" "</formula>
    </cfRule>
  </conditionalFormatting>
  <conditionalFormatting sqref="D104">
    <cfRule type="cellIs" dxfId="251" priority="1" operator="equal">
      <formula>" "</formula>
    </cfRule>
  </conditionalFormatting>
  <dataValidations count="1">
    <dataValidation type="whole" allowBlank="1" showInputMessage="1" showErrorMessage="1" sqref="D67:D68 D77:D78 D87:D88 D97:D98 D57:D58">
      <formula1>1</formula1>
      <formula2>5</formula2>
    </dataValidation>
  </dataValidations>
  <pageMargins left="0.7" right="0.7" top="0.78740157499999996" bottom="0.78740157499999996" header="0.3" footer="0.3"/>
  <pageSetup paperSize="9" orientation="landscape" horizontalDpi="0" verticalDpi="0" r:id="rId1"/>
  <headerFooter>
    <oddFooter>&amp;CCopyright © 2017 by VIAVIS a.s.</oddFoot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Data!$A$1:$A$2</xm:f>
          </x14:formula1>
          <xm:sqref>C10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7"/>
  <sheetViews>
    <sheetView zoomScaleNormal="100" workbookViewId="0">
      <selection activeCell="K12" sqref="K12"/>
    </sheetView>
  </sheetViews>
  <sheetFormatPr defaultColWidth="9.140625" defaultRowHeight="15" x14ac:dyDescent="0.25"/>
  <cols>
    <col min="1" max="1" width="3.140625" style="1" customWidth="1"/>
    <col min="2" max="2" width="12.85546875" style="1" customWidth="1"/>
    <col min="3" max="3" width="9.85546875" style="1" customWidth="1"/>
    <col min="4" max="7" width="9.140625" style="1"/>
    <col min="8" max="8" width="11.42578125" style="1" customWidth="1"/>
    <col min="9" max="16384" width="9.140625" style="1"/>
  </cols>
  <sheetData>
    <row r="2" spans="2:8" ht="91.5" customHeight="1" x14ac:dyDescent="0.25">
      <c r="B2" s="2"/>
      <c r="C2" s="2"/>
      <c r="D2" s="2"/>
      <c r="E2" s="2"/>
      <c r="F2" s="2"/>
      <c r="G2" s="2"/>
      <c r="H2" s="2"/>
    </row>
    <row r="3" spans="2:8" ht="21" customHeight="1" x14ac:dyDescent="0.35">
      <c r="B3" s="4"/>
      <c r="C3" s="3" t="s">
        <v>0</v>
      </c>
      <c r="D3" s="4"/>
      <c r="E3" s="4"/>
      <c r="F3" s="4"/>
      <c r="G3" s="4"/>
      <c r="H3" s="4"/>
    </row>
    <row r="4" spans="2:8" x14ac:dyDescent="0.25">
      <c r="B4" s="4"/>
      <c r="C4" s="4"/>
      <c r="D4" s="4"/>
      <c r="E4" s="4"/>
      <c r="F4" s="4"/>
      <c r="G4" s="4"/>
      <c r="H4" s="4"/>
    </row>
    <row r="5" spans="2:8" ht="15.75" x14ac:dyDescent="0.25">
      <c r="B5" s="4" t="s">
        <v>1</v>
      </c>
      <c r="C5" s="7" t="s">
        <v>249</v>
      </c>
      <c r="D5" s="4"/>
      <c r="E5" s="4"/>
      <c r="F5" s="4"/>
      <c r="G5" s="4"/>
      <c r="H5" s="4"/>
    </row>
    <row r="6" spans="2:8" x14ac:dyDescent="0.25">
      <c r="B6" s="4"/>
      <c r="C6" s="4" t="s">
        <v>3</v>
      </c>
      <c r="D6" s="5" t="s">
        <v>8</v>
      </c>
      <c r="E6" s="4"/>
      <c r="F6" s="4"/>
      <c r="G6" s="4"/>
      <c r="H6" s="4"/>
    </row>
    <row r="7" spans="2:8" x14ac:dyDescent="0.25">
      <c r="B7" s="4"/>
      <c r="C7" s="4" t="s">
        <v>4</v>
      </c>
      <c r="D7" s="5"/>
      <c r="E7" s="4"/>
      <c r="F7" s="4"/>
      <c r="G7" s="4"/>
      <c r="H7" s="4"/>
    </row>
    <row r="8" spans="2:8" x14ac:dyDescent="0.25">
      <c r="B8" s="4"/>
      <c r="C8" s="4" t="s">
        <v>6</v>
      </c>
      <c r="D8" s="5" t="s">
        <v>7</v>
      </c>
      <c r="E8" s="4"/>
      <c r="F8" s="4"/>
      <c r="G8" s="4"/>
      <c r="H8" s="4"/>
    </row>
    <row r="9" spans="2:8" x14ac:dyDescent="0.25">
      <c r="B9" s="4"/>
      <c r="C9" s="8" t="s">
        <v>9</v>
      </c>
      <c r="D9" s="4"/>
      <c r="E9" s="4"/>
      <c r="F9" s="4"/>
      <c r="G9" s="4"/>
      <c r="H9" s="4"/>
    </row>
    <row r="10" spans="2:8" x14ac:dyDescent="0.25">
      <c r="B10" s="4"/>
      <c r="C10" s="4"/>
      <c r="D10" s="5" t="s">
        <v>10</v>
      </c>
      <c r="E10" s="4"/>
      <c r="F10" s="4"/>
      <c r="G10" s="4"/>
      <c r="H10" s="4"/>
    </row>
    <row r="11" spans="2:8" x14ac:dyDescent="0.25">
      <c r="B11" s="4"/>
      <c r="C11" s="4" t="s">
        <v>13</v>
      </c>
      <c r="D11" s="5"/>
      <c r="E11" s="4"/>
      <c r="F11" s="4"/>
      <c r="G11" s="4"/>
      <c r="H11" s="4"/>
    </row>
    <row r="12" spans="2:8" x14ac:dyDescent="0.25">
      <c r="B12" s="4"/>
      <c r="C12" s="4" t="s">
        <v>11</v>
      </c>
      <c r="D12" s="5"/>
      <c r="E12" s="4"/>
      <c r="F12" s="4"/>
      <c r="G12" s="4"/>
      <c r="H12" s="4"/>
    </row>
    <row r="13" spans="2:8" x14ac:dyDescent="0.25">
      <c r="B13" s="4"/>
      <c r="C13" s="8" t="s">
        <v>12</v>
      </c>
      <c r="D13" s="4"/>
      <c r="E13" s="4"/>
      <c r="F13" s="4"/>
      <c r="G13" s="4"/>
      <c r="H13" s="4"/>
    </row>
    <row r="14" spans="2:8" x14ac:dyDescent="0.25">
      <c r="B14" s="4"/>
      <c r="C14" s="5"/>
      <c r="D14" s="5" t="s">
        <v>10</v>
      </c>
      <c r="E14" s="4"/>
      <c r="F14" s="4"/>
      <c r="G14" s="4"/>
      <c r="H14" s="4"/>
    </row>
    <row r="15" spans="2:8" x14ac:dyDescent="0.25">
      <c r="B15" s="4"/>
      <c r="C15" s="4" t="s">
        <v>13</v>
      </c>
      <c r="D15" s="5"/>
      <c r="E15" s="4"/>
      <c r="F15" s="4"/>
      <c r="G15" s="4"/>
      <c r="H15" s="4"/>
    </row>
    <row r="16" spans="2:8" x14ac:dyDescent="0.25">
      <c r="B16" s="4"/>
      <c r="C16" s="4" t="s">
        <v>11</v>
      </c>
      <c r="D16" s="5"/>
      <c r="E16" s="4"/>
      <c r="F16" s="4"/>
      <c r="G16" s="4"/>
      <c r="H16" s="4"/>
    </row>
    <row r="17" spans="2:8" x14ac:dyDescent="0.25">
      <c r="B17" s="4"/>
      <c r="C17" s="4"/>
      <c r="D17" s="4"/>
      <c r="E17" s="4"/>
      <c r="F17" s="4"/>
      <c r="G17" s="4"/>
      <c r="H17" s="4"/>
    </row>
  </sheetData>
  <pageMargins left="0.7" right="0.7" top="0.78740157499999996" bottom="0.78740157499999996" header="0.3" footer="0.3"/>
  <pageSetup paperSize="9" orientation="portrait" horizontalDpi="0" verticalDpi="0"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Data!$A$1:$A$2</xm:f>
          </x14:formula1>
          <xm:sqref>B5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zoomScale="202" zoomScaleNormal="202" workbookViewId="0">
      <selection activeCell="G24" sqref="G24"/>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212</v>
      </c>
      <c r="D2" s="10"/>
    </row>
    <row r="3" spans="1:4" x14ac:dyDescent="0.25">
      <c r="A3" s="9"/>
      <c r="B3" s="18" t="s">
        <v>20</v>
      </c>
      <c r="C3" s="13" t="s">
        <v>213</v>
      </c>
      <c r="D3" s="10"/>
    </row>
    <row r="4" spans="1:4" x14ac:dyDescent="0.25">
      <c r="A4" s="9"/>
      <c r="B4" s="18" t="s">
        <v>14</v>
      </c>
      <c r="C4" s="14" t="s">
        <v>214</v>
      </c>
      <c r="D4" s="10"/>
    </row>
    <row r="5" spans="1:4" x14ac:dyDescent="0.25">
      <c r="A5" s="9"/>
      <c r="B5" s="18" t="s">
        <v>15</v>
      </c>
      <c r="C5" s="14"/>
      <c r="D5" s="10"/>
    </row>
    <row r="6" spans="1:4" x14ac:dyDescent="0.25">
      <c r="A6" s="9"/>
      <c r="B6" s="18" t="s">
        <v>33</v>
      </c>
      <c r="C6" s="14" t="s">
        <v>215</v>
      </c>
      <c r="D6" s="10"/>
    </row>
    <row r="7" spans="1:4" x14ac:dyDescent="0.25">
      <c r="A7" s="9"/>
      <c r="B7" s="18" t="s">
        <v>34</v>
      </c>
      <c r="C7" s="45" t="s">
        <v>216</v>
      </c>
      <c r="D7" s="10"/>
    </row>
    <row r="8" spans="1:4" x14ac:dyDescent="0.25">
      <c r="A8" s="9"/>
      <c r="B8" s="18" t="s">
        <v>35</v>
      </c>
      <c r="C8" s="46" t="s">
        <v>217</v>
      </c>
      <c r="D8" s="10"/>
    </row>
    <row r="9" spans="1:4" x14ac:dyDescent="0.25">
      <c r="A9" s="9"/>
      <c r="B9" s="18" t="s">
        <v>44</v>
      </c>
      <c r="C9" s="14" t="s">
        <v>218</v>
      </c>
      <c r="D9" s="10"/>
    </row>
    <row r="10" spans="1:4" ht="30" x14ac:dyDescent="0.25">
      <c r="A10" s="9"/>
      <c r="B10" s="18" t="s">
        <v>45</v>
      </c>
      <c r="C10" s="14" t="s">
        <v>219</v>
      </c>
      <c r="D10" s="10"/>
    </row>
    <row r="11" spans="1:4" x14ac:dyDescent="0.25">
      <c r="B11" s="19"/>
      <c r="C11" s="12"/>
    </row>
    <row r="12" spans="1:4" x14ac:dyDescent="0.25">
      <c r="A12" s="9"/>
      <c r="B12" s="18" t="s">
        <v>28</v>
      </c>
      <c r="C12" s="23">
        <v>1000</v>
      </c>
      <c r="D12" s="10"/>
    </row>
    <row r="13" spans="1:4" x14ac:dyDescent="0.25">
      <c r="A13" s="9"/>
      <c r="B13" s="18" t="s">
        <v>32</v>
      </c>
      <c r="C13" s="14" t="s">
        <v>220</v>
      </c>
      <c r="D13" s="10"/>
    </row>
    <row r="14" spans="1:4" x14ac:dyDescent="0.25">
      <c r="A14" s="9"/>
      <c r="B14" s="18" t="s">
        <v>40</v>
      </c>
      <c r="C14" s="14" t="s">
        <v>221</v>
      </c>
      <c r="D14" s="10"/>
    </row>
    <row r="15" spans="1:4" x14ac:dyDescent="0.25">
      <c r="A15" s="9"/>
      <c r="B15" s="18" t="s">
        <v>36</v>
      </c>
      <c r="C15" s="14" t="s">
        <v>37</v>
      </c>
      <c r="D15" s="10"/>
    </row>
    <row r="16" spans="1:4" x14ac:dyDescent="0.25">
      <c r="A16" s="9"/>
      <c r="B16" s="18" t="s">
        <v>56</v>
      </c>
      <c r="C16" s="14" t="s">
        <v>18</v>
      </c>
      <c r="D16" s="10"/>
    </row>
    <row r="17" spans="1:4" x14ac:dyDescent="0.25">
      <c r="A17" s="9"/>
      <c r="B17" s="18" t="s">
        <v>29</v>
      </c>
      <c r="C17" s="14" t="s">
        <v>222</v>
      </c>
      <c r="D17" s="10"/>
    </row>
    <row r="18" spans="1:4" x14ac:dyDescent="0.25">
      <c r="A18" s="9"/>
      <c r="B18" s="18" t="s">
        <v>47</v>
      </c>
      <c r="C18" s="14" t="s">
        <v>223</v>
      </c>
      <c r="D18" s="10"/>
    </row>
    <row r="19" spans="1:4" x14ac:dyDescent="0.25">
      <c r="A19" s="9"/>
      <c r="B19" s="18" t="s">
        <v>30</v>
      </c>
      <c r="C19" s="14" t="s">
        <v>18</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t="s">
        <v>18</v>
      </c>
      <c r="D22" s="10"/>
    </row>
    <row r="23" spans="1:4" ht="30" x14ac:dyDescent="0.25">
      <c r="A23" s="9"/>
      <c r="B23" s="24" t="s">
        <v>48</v>
      </c>
      <c r="C23" s="14" t="s">
        <v>224</v>
      </c>
      <c r="D23" s="10"/>
    </row>
    <row r="24" spans="1:4" ht="30" x14ac:dyDescent="0.25">
      <c r="A24" s="9"/>
      <c r="B24" s="24" t="s">
        <v>49</v>
      </c>
      <c r="C24" s="14" t="s">
        <v>225</v>
      </c>
      <c r="D24" s="10"/>
    </row>
    <row r="25" spans="1:4" x14ac:dyDescent="0.25">
      <c r="A25" s="9"/>
      <c r="B25" s="24" t="s">
        <v>53</v>
      </c>
      <c r="C25" s="14" t="s">
        <v>18</v>
      </c>
      <c r="D25" s="10"/>
    </row>
    <row r="26" spans="1:4" x14ac:dyDescent="0.25">
      <c r="A26" s="9"/>
      <c r="B26" s="24" t="s">
        <v>60</v>
      </c>
      <c r="C26" s="14" t="s">
        <v>226</v>
      </c>
      <c r="D26" s="10"/>
    </row>
    <row r="27" spans="1:4" ht="90" x14ac:dyDescent="0.25">
      <c r="A27" s="9"/>
      <c r="B27" s="18" t="s">
        <v>61</v>
      </c>
      <c r="C27" s="14" t="s">
        <v>247</v>
      </c>
      <c r="D27" s="10"/>
    </row>
    <row r="28" spans="1:4" x14ac:dyDescent="0.25">
      <c r="A28" s="9"/>
      <c r="B28" s="18" t="s">
        <v>51</v>
      </c>
      <c r="C28" s="14" t="s">
        <v>227</v>
      </c>
      <c r="D28" s="10"/>
    </row>
    <row r="29" spans="1:4" x14ac:dyDescent="0.25">
      <c r="A29" s="9"/>
      <c r="B29" s="18" t="s">
        <v>52</v>
      </c>
      <c r="C29" s="14" t="s">
        <v>18</v>
      </c>
      <c r="D29" s="10"/>
    </row>
    <row r="30" spans="1:4" x14ac:dyDescent="0.25">
      <c r="A30" s="9"/>
      <c r="B30" s="18" t="s">
        <v>62</v>
      </c>
      <c r="C30" s="14" t="s">
        <v>18</v>
      </c>
      <c r="D30" s="10"/>
    </row>
    <row r="31" spans="1:4" x14ac:dyDescent="0.25">
      <c r="A31" s="9"/>
      <c r="B31" s="18" t="s">
        <v>63</v>
      </c>
      <c r="C31" s="14"/>
      <c r="D31" s="10"/>
    </row>
    <row r="32" spans="1:4" x14ac:dyDescent="0.25">
      <c r="A32" s="9"/>
      <c r="B32" s="18" t="s">
        <v>46</v>
      </c>
      <c r="C32" s="14" t="s">
        <v>18</v>
      </c>
      <c r="D32" s="10"/>
    </row>
    <row r="33" spans="1:4" ht="6.75" customHeight="1" x14ac:dyDescent="0.25">
      <c r="B33" s="19"/>
      <c r="C33" s="12"/>
    </row>
    <row r="34" spans="1:4" x14ac:dyDescent="0.25">
      <c r="A34" s="9"/>
      <c r="B34" s="18" t="s">
        <v>16</v>
      </c>
      <c r="C34" s="15" t="s">
        <v>17</v>
      </c>
      <c r="D34" s="10"/>
    </row>
    <row r="35" spans="1:4" x14ac:dyDescent="0.25">
      <c r="A35" s="9"/>
      <c r="B35" s="20" t="str">
        <f>IF(C34="ANO","Počet zpracovatelů:"," ")</f>
        <v>Počet zpracovatelů:</v>
      </c>
      <c r="C35" s="16">
        <v>1</v>
      </c>
      <c r="D35" s="10"/>
    </row>
    <row r="36" spans="1:4" ht="6.75" customHeight="1" x14ac:dyDescent="0.25">
      <c r="B36" s="19"/>
      <c r="C36" s="12">
        <v>3</v>
      </c>
    </row>
    <row r="37" spans="1:4" x14ac:dyDescent="0.25">
      <c r="B37" s="18" t="str">
        <f>IF(C35&gt;0,"ZPRACOVATEL 1"," ")</f>
        <v>ZPRACOVATEL 1</v>
      </c>
      <c r="C37" s="12"/>
    </row>
    <row r="38" spans="1:4" x14ac:dyDescent="0.25">
      <c r="A38" s="9"/>
      <c r="B38" s="18" t="str">
        <f>IF(C35&gt;0,"Firma (název) zpracovatele:"," ")</f>
        <v>Firma (název) zpracovatele:</v>
      </c>
      <c r="C38" s="14" t="s">
        <v>228</v>
      </c>
      <c r="D38" s="10"/>
    </row>
    <row r="39" spans="1:4" x14ac:dyDescent="0.25">
      <c r="A39" s="9"/>
      <c r="B39" s="18" t="str">
        <f>IF(C35&gt;0,"se sídlem:"," ")</f>
        <v>se sídlem:</v>
      </c>
      <c r="C39" s="14" t="s">
        <v>229</v>
      </c>
      <c r="D39" s="10"/>
    </row>
    <row r="40" spans="1:4" x14ac:dyDescent="0.25">
      <c r="A40" s="9"/>
      <c r="B40" s="18" t="str">
        <f>IF(C35&gt;0,"IČ:"," ")</f>
        <v>IČ:</v>
      </c>
      <c r="C40" s="14">
        <v>25469874</v>
      </c>
      <c r="D40" s="10"/>
    </row>
    <row r="41" spans="1:4" x14ac:dyDescent="0.25">
      <c r="A41" s="9"/>
      <c r="B41" s="18" t="str">
        <f>IF(C35&gt;0,"odpovědná osoba:"," ")</f>
        <v>odpovědná osoba:</v>
      </c>
      <c r="C41" s="14" t="s">
        <v>230</v>
      </c>
      <c r="D41" s="10"/>
    </row>
    <row r="42" spans="1:4" x14ac:dyDescent="0.25">
      <c r="A42" s="9"/>
      <c r="B42" s="18" t="str">
        <f>IF(C35&gt;0,"e-mail:"," ")</f>
        <v>e-mail:</v>
      </c>
      <c r="C42" s="45" t="s">
        <v>231</v>
      </c>
      <c r="D42" s="10"/>
    </row>
    <row r="43" spans="1:4" x14ac:dyDescent="0.25">
      <c r="A43" s="9"/>
      <c r="B43" s="18" t="str">
        <f>IF(C35&gt;0,"telefon:"," ")</f>
        <v>telefon:</v>
      </c>
      <c r="C43" s="46" t="s">
        <v>232</v>
      </c>
      <c r="D43" s="10"/>
    </row>
    <row r="44" spans="1:4" x14ac:dyDescent="0.25">
      <c r="A44" s="9"/>
      <c r="B44" s="18" t="str">
        <f>IF(C35&gt;0,"Smlouva o zpracování OÚ:"," ")</f>
        <v>Smlouva o zpracování OÚ:</v>
      </c>
      <c r="C44" s="47" t="s">
        <v>23</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0">IF(B48=" "," ","")</f>
        <v xml:space="preserve"> </v>
      </c>
      <c r="D48" s="10"/>
    </row>
    <row r="49" spans="1:4" x14ac:dyDescent="0.25">
      <c r="A49" s="9"/>
      <c r="B49" s="18" t="str">
        <f>IF(C35&gt;1,"se sídlem:"," ")</f>
        <v xml:space="preserve"> </v>
      </c>
      <c r="C49" s="14" t="str">
        <f t="shared" si="0"/>
        <v xml:space="preserve"> </v>
      </c>
      <c r="D49" s="10"/>
    </row>
    <row r="50" spans="1:4" x14ac:dyDescent="0.25">
      <c r="A50" s="9"/>
      <c r="B50" s="18" t="str">
        <f>IF(C35&gt;1,"IČ:"," ")</f>
        <v xml:space="preserve"> </v>
      </c>
      <c r="C50" s="14" t="str">
        <f t="shared" si="0"/>
        <v xml:space="preserve"> </v>
      </c>
      <c r="D50" s="10"/>
    </row>
    <row r="51" spans="1:4" x14ac:dyDescent="0.25">
      <c r="A51" s="9"/>
      <c r="B51" s="18" t="str">
        <f>IF(C35&gt;1,"odpovědná osoba:"," ")</f>
        <v xml:space="preserve"> </v>
      </c>
      <c r="C51" s="14" t="str">
        <f t="shared" si="0"/>
        <v xml:space="preserve"> </v>
      </c>
      <c r="D51" s="10"/>
    </row>
    <row r="52" spans="1:4" x14ac:dyDescent="0.25">
      <c r="A52" s="9"/>
      <c r="B52" s="18" t="str">
        <f>IF(C35&gt;1,"e-mail:"," ")</f>
        <v xml:space="preserve"> </v>
      </c>
      <c r="C52" s="14" t="str">
        <f t="shared" si="0"/>
        <v xml:space="preserve"> </v>
      </c>
      <c r="D52" s="10"/>
    </row>
    <row r="53" spans="1:4" x14ac:dyDescent="0.25">
      <c r="A53" s="9"/>
      <c r="B53" s="18" t="str">
        <f>IF(C35&gt;1,"telefon:"," ")</f>
        <v xml:space="preserve"> </v>
      </c>
      <c r="C53" s="14" t="str">
        <f t="shared" si="0"/>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1">IF(B58=" "," ","")</f>
        <v xml:space="preserve"> </v>
      </c>
      <c r="D58" s="10"/>
    </row>
    <row r="59" spans="1:4" x14ac:dyDescent="0.25">
      <c r="A59" s="9"/>
      <c r="B59" s="18" t="str">
        <f>IF(C35&gt;2,"se sídlem:"," ")</f>
        <v xml:space="preserve"> </v>
      </c>
      <c r="C59" s="14" t="str">
        <f t="shared" si="1"/>
        <v xml:space="preserve"> </v>
      </c>
      <c r="D59" s="10"/>
    </row>
    <row r="60" spans="1:4" x14ac:dyDescent="0.25">
      <c r="A60" s="9"/>
      <c r="B60" s="18" t="str">
        <f>IF(C35&gt;2,"IČ:"," ")</f>
        <v xml:space="preserve"> </v>
      </c>
      <c r="C60" s="14" t="str">
        <f t="shared" si="1"/>
        <v xml:space="preserve"> </v>
      </c>
      <c r="D60" s="10"/>
    </row>
    <row r="61" spans="1:4" x14ac:dyDescent="0.25">
      <c r="A61" s="9"/>
      <c r="B61" s="18" t="str">
        <f>IF(C35&gt;2,"odpovědná osoba:"," ")</f>
        <v xml:space="preserve"> </v>
      </c>
      <c r="C61" s="14" t="str">
        <f t="shared" si="1"/>
        <v xml:space="preserve"> </v>
      </c>
      <c r="D61" s="10"/>
    </row>
    <row r="62" spans="1:4" x14ac:dyDescent="0.25">
      <c r="A62" s="9"/>
      <c r="B62" s="18" t="str">
        <f>IF(C35&gt;2,"e-mail:"," ")</f>
        <v xml:space="preserve"> </v>
      </c>
      <c r="C62" s="14" t="str">
        <f t="shared" si="1"/>
        <v xml:space="preserve"> </v>
      </c>
      <c r="D62" s="10"/>
    </row>
    <row r="63" spans="1:4" x14ac:dyDescent="0.25">
      <c r="A63" s="9"/>
      <c r="B63" s="18" t="str">
        <f>IF(C35&gt;2,"telefon:"," ")</f>
        <v xml:space="preserve"> </v>
      </c>
      <c r="C63" s="14" t="str">
        <f t="shared" si="1"/>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2">IF(B68=" "," ","")</f>
        <v xml:space="preserve"> </v>
      </c>
      <c r="D68" s="10"/>
    </row>
    <row r="69" spans="1:4" x14ac:dyDescent="0.25">
      <c r="A69" s="9"/>
      <c r="B69" s="18" t="str">
        <f>IF(C35&gt;3,"se sídlem:"," ")</f>
        <v xml:space="preserve"> </v>
      </c>
      <c r="C69" s="14" t="str">
        <f t="shared" si="2"/>
        <v xml:space="preserve"> </v>
      </c>
      <c r="D69" s="10"/>
    </row>
    <row r="70" spans="1:4" x14ac:dyDescent="0.25">
      <c r="A70" s="9"/>
      <c r="B70" s="18" t="str">
        <f>IF(C35&gt;3,"IČ:"," ")</f>
        <v xml:space="preserve"> </v>
      </c>
      <c r="C70" s="14" t="str">
        <f t="shared" si="2"/>
        <v xml:space="preserve"> </v>
      </c>
      <c r="D70" s="10"/>
    </row>
    <row r="71" spans="1:4" x14ac:dyDescent="0.25">
      <c r="A71" s="9"/>
      <c r="B71" s="18" t="str">
        <f>IF(C35&gt;3,"odpovědná osoba:"," ")</f>
        <v xml:space="preserve"> </v>
      </c>
      <c r="C71" s="14" t="str">
        <f t="shared" si="2"/>
        <v xml:space="preserve"> </v>
      </c>
      <c r="D71" s="10"/>
    </row>
    <row r="72" spans="1:4" x14ac:dyDescent="0.25">
      <c r="A72" s="9"/>
      <c r="B72" s="18" t="str">
        <f>IF(C35&gt;3,"e-mail:"," ")</f>
        <v xml:space="preserve"> </v>
      </c>
      <c r="C72" s="14" t="str">
        <f t="shared" si="2"/>
        <v xml:space="preserve"> </v>
      </c>
      <c r="D72" s="10"/>
    </row>
    <row r="73" spans="1:4" x14ac:dyDescent="0.25">
      <c r="A73" s="9"/>
      <c r="B73" s="18" t="str">
        <f>IF(C35&gt;3,"telefon:"," ")</f>
        <v xml:space="preserve"> </v>
      </c>
      <c r="C73" s="14" t="str">
        <f t="shared" si="2"/>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3">IF(B78=" "," ","")</f>
        <v xml:space="preserve"> </v>
      </c>
      <c r="D78" s="10"/>
    </row>
    <row r="79" spans="1:4" x14ac:dyDescent="0.25">
      <c r="A79" s="9"/>
      <c r="B79" s="18" t="str">
        <f>IF(C35&gt;4,"se sídlem:"," ")</f>
        <v xml:space="preserve"> </v>
      </c>
      <c r="C79" s="14" t="str">
        <f t="shared" si="3"/>
        <v xml:space="preserve"> </v>
      </c>
      <c r="D79" s="10"/>
    </row>
    <row r="80" spans="1:4" x14ac:dyDescent="0.25">
      <c r="A80" s="9"/>
      <c r="B80" s="18" t="str">
        <f>IF(C35&gt;4,"IČ:"," ")</f>
        <v xml:space="preserve"> </v>
      </c>
      <c r="C80" s="14" t="str">
        <f t="shared" si="3"/>
        <v xml:space="preserve"> </v>
      </c>
      <c r="D80" s="10"/>
    </row>
    <row r="81" spans="1:4" x14ac:dyDescent="0.25">
      <c r="A81" s="9"/>
      <c r="B81" s="18" t="str">
        <f>IF(C35&gt;4,"odpovědná osoba:"," ")</f>
        <v xml:space="preserve"> </v>
      </c>
      <c r="C81" s="14" t="str">
        <f t="shared" si="3"/>
        <v xml:space="preserve"> </v>
      </c>
      <c r="D81" s="10"/>
    </row>
    <row r="82" spans="1:4" x14ac:dyDescent="0.25">
      <c r="A82" s="9"/>
      <c r="B82" s="18" t="str">
        <f>IF(C35&gt;4,"e-mail:"," ")</f>
        <v xml:space="preserve"> </v>
      </c>
      <c r="C82" s="14" t="str">
        <f t="shared" si="3"/>
        <v xml:space="preserve"> </v>
      </c>
      <c r="D82" s="10"/>
    </row>
    <row r="83" spans="1:4" x14ac:dyDescent="0.25">
      <c r="A83" s="9"/>
      <c r="B83" s="18" t="str">
        <f>IF(C35&gt;4,"telefon:"," ")</f>
        <v xml:space="preserve"> </v>
      </c>
      <c r="C83" s="14" t="str">
        <f t="shared" si="3"/>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sheetProtection algorithmName="SHA-512" hashValue="jYTyiglXsIug5kUKZZ5Kruap7tDUz4wg0G42+SQyzxBo51DIpNBBjGFeDRWvDCg4TuTD6fw14UMINAnrLMPvBQ==" saltValue="lzw3jOZDdjxGW/L7fM6hgg==" spinCount="100000" sheet="1" objects="1" scenarios="1" selectLockedCells="1" selectUnlockedCells="1"/>
  <conditionalFormatting sqref="B38">
    <cfRule type="cellIs" dxfId="250" priority="84" operator="equal">
      <formula>" "</formula>
    </cfRule>
  </conditionalFormatting>
  <conditionalFormatting sqref="B40:C42 B39 B44:C45 B43">
    <cfRule type="cellIs" dxfId="249" priority="83" operator="equal">
      <formula>" "</formula>
    </cfRule>
  </conditionalFormatting>
  <conditionalFormatting sqref="B35">
    <cfRule type="cellIs" dxfId="248" priority="82" operator="equal">
      <formula>" "</formula>
    </cfRule>
  </conditionalFormatting>
  <conditionalFormatting sqref="B37">
    <cfRule type="cellIs" dxfId="247" priority="81" operator="equal">
      <formula>" "</formula>
    </cfRule>
  </conditionalFormatting>
  <conditionalFormatting sqref="C40:C42 C44:C45">
    <cfRule type="cellIs" dxfId="246" priority="75" operator="equal">
      <formula>" "</formula>
    </cfRule>
    <cfRule type="cellIs" dxfId="245" priority="80" operator="equal">
      <formula>" "</formula>
    </cfRule>
  </conditionalFormatting>
  <conditionalFormatting sqref="C40">
    <cfRule type="cellIs" dxfId="244" priority="79" operator="equal">
      <formula>" "</formula>
    </cfRule>
  </conditionalFormatting>
  <conditionalFormatting sqref="C41">
    <cfRule type="cellIs" dxfId="243" priority="78" operator="equal">
      <formula>" "</formula>
    </cfRule>
  </conditionalFormatting>
  <conditionalFormatting sqref="C42">
    <cfRule type="cellIs" dxfId="242" priority="77" operator="equal">
      <formula>" "</formula>
    </cfRule>
  </conditionalFormatting>
  <conditionalFormatting sqref="C35">
    <cfRule type="expression" dxfId="241" priority="74">
      <formula>$B$35="Počet zpracovatelů:"</formula>
    </cfRule>
  </conditionalFormatting>
  <conditionalFormatting sqref="C44">
    <cfRule type="expression" dxfId="240" priority="73">
      <formula>$B$44="Smlouva o zpracování OÚ:"</formula>
    </cfRule>
  </conditionalFormatting>
  <conditionalFormatting sqref="B48:C48">
    <cfRule type="cellIs" dxfId="239" priority="72" operator="equal">
      <formula>" "</formula>
    </cfRule>
  </conditionalFormatting>
  <conditionalFormatting sqref="B49:C53 B55:C55 B54">
    <cfRule type="cellIs" dxfId="238" priority="71" operator="equal">
      <formula>" "</formula>
    </cfRule>
  </conditionalFormatting>
  <conditionalFormatting sqref="B47">
    <cfRule type="cellIs" dxfId="237" priority="70" operator="equal">
      <formula>" "</formula>
    </cfRule>
  </conditionalFormatting>
  <conditionalFormatting sqref="C48:C53 C55">
    <cfRule type="cellIs" dxfId="236" priority="63" operator="equal">
      <formula>" "</formula>
    </cfRule>
    <cfRule type="cellIs" dxfId="235" priority="69" operator="equal">
      <formula>" "</formula>
    </cfRule>
  </conditionalFormatting>
  <conditionalFormatting sqref="C49">
    <cfRule type="cellIs" dxfId="234" priority="68" operator="equal">
      <formula>" "</formula>
    </cfRule>
  </conditionalFormatting>
  <conditionalFormatting sqref="C50">
    <cfRule type="cellIs" dxfId="233" priority="67" operator="equal">
      <formula>" "</formula>
    </cfRule>
  </conditionalFormatting>
  <conditionalFormatting sqref="C51">
    <cfRule type="cellIs" dxfId="232" priority="66" operator="equal">
      <formula>" "</formula>
    </cfRule>
  </conditionalFormatting>
  <conditionalFormatting sqref="C52">
    <cfRule type="cellIs" dxfId="231" priority="65" operator="equal">
      <formula>" "</formula>
    </cfRule>
  </conditionalFormatting>
  <conditionalFormatting sqref="C53">
    <cfRule type="cellIs" dxfId="230" priority="64" operator="equal">
      <formula>" "</formula>
    </cfRule>
  </conditionalFormatting>
  <conditionalFormatting sqref="B58:C58">
    <cfRule type="cellIs" dxfId="229" priority="62" operator="equal">
      <formula>" "</formula>
    </cfRule>
  </conditionalFormatting>
  <conditionalFormatting sqref="B59:C65">
    <cfRule type="cellIs" dxfId="228" priority="61" operator="equal">
      <formula>" "</formula>
    </cfRule>
  </conditionalFormatting>
  <conditionalFormatting sqref="B57">
    <cfRule type="cellIs" dxfId="227" priority="60" operator="equal">
      <formula>" "</formula>
    </cfRule>
  </conditionalFormatting>
  <conditionalFormatting sqref="C58:C65">
    <cfRule type="cellIs" dxfId="226" priority="53" operator="equal">
      <formula>" "</formula>
    </cfRule>
    <cfRule type="cellIs" dxfId="225" priority="59" operator="equal">
      <formula>" "</formula>
    </cfRule>
  </conditionalFormatting>
  <conditionalFormatting sqref="C59">
    <cfRule type="cellIs" dxfId="224" priority="58" operator="equal">
      <formula>" "</formula>
    </cfRule>
  </conditionalFormatting>
  <conditionalFormatting sqref="C60">
    <cfRule type="cellIs" dxfId="223" priority="57" operator="equal">
      <formula>" "</formula>
    </cfRule>
  </conditionalFormatting>
  <conditionalFormatting sqref="C61">
    <cfRule type="cellIs" dxfId="222" priority="56" operator="equal">
      <formula>" "</formula>
    </cfRule>
  </conditionalFormatting>
  <conditionalFormatting sqref="C62">
    <cfRule type="cellIs" dxfId="221" priority="55" operator="equal">
      <formula>" "</formula>
    </cfRule>
  </conditionalFormatting>
  <conditionalFormatting sqref="C63">
    <cfRule type="cellIs" dxfId="220" priority="54" operator="equal">
      <formula>" "</formula>
    </cfRule>
  </conditionalFormatting>
  <conditionalFormatting sqref="C64">
    <cfRule type="expression" dxfId="219" priority="52">
      <formula>$B$64="Smlouva o zpracování OÚ:"</formula>
    </cfRule>
  </conditionalFormatting>
  <conditionalFormatting sqref="B68:C68">
    <cfRule type="cellIs" dxfId="218" priority="51" operator="equal">
      <formula>" "</formula>
    </cfRule>
  </conditionalFormatting>
  <conditionalFormatting sqref="B69:C75">
    <cfRule type="cellIs" dxfId="217" priority="50" operator="equal">
      <formula>" "</formula>
    </cfRule>
  </conditionalFormatting>
  <conditionalFormatting sqref="B67">
    <cfRule type="cellIs" dxfId="216" priority="49" operator="equal">
      <formula>" "</formula>
    </cfRule>
  </conditionalFormatting>
  <conditionalFormatting sqref="C68:C75">
    <cfRule type="cellIs" dxfId="215" priority="42" operator="equal">
      <formula>" "</formula>
    </cfRule>
    <cfRule type="cellIs" dxfId="214" priority="48" operator="equal">
      <formula>" "</formula>
    </cfRule>
  </conditionalFormatting>
  <conditionalFormatting sqref="C69">
    <cfRule type="cellIs" dxfId="213" priority="47" operator="equal">
      <formula>" "</formula>
    </cfRule>
  </conditionalFormatting>
  <conditionalFormatting sqref="C70">
    <cfRule type="cellIs" dxfId="212" priority="46" operator="equal">
      <formula>" "</formula>
    </cfRule>
  </conditionalFormatting>
  <conditionalFormatting sqref="C71">
    <cfRule type="cellIs" dxfId="211" priority="45" operator="equal">
      <formula>" "</formula>
    </cfRule>
  </conditionalFormatting>
  <conditionalFormatting sqref="C72">
    <cfRule type="cellIs" dxfId="210" priority="44" operator="equal">
      <formula>" "</formula>
    </cfRule>
  </conditionalFormatting>
  <conditionalFormatting sqref="C73">
    <cfRule type="cellIs" dxfId="209" priority="43" operator="equal">
      <formula>" "</formula>
    </cfRule>
  </conditionalFormatting>
  <conditionalFormatting sqref="C74">
    <cfRule type="expression" dxfId="208" priority="41">
      <formula>$B$74="Smlouva o zpracování OÚ:"</formula>
    </cfRule>
  </conditionalFormatting>
  <conditionalFormatting sqref="B78:C78">
    <cfRule type="cellIs" dxfId="207" priority="40" operator="equal">
      <formula>" "</formula>
    </cfRule>
  </conditionalFormatting>
  <conditionalFormatting sqref="B79:C85">
    <cfRule type="cellIs" dxfId="206" priority="39" operator="equal">
      <formula>" "</formula>
    </cfRule>
  </conditionalFormatting>
  <conditionalFormatting sqref="B77">
    <cfRule type="cellIs" dxfId="205" priority="38" operator="equal">
      <formula>" "</formula>
    </cfRule>
  </conditionalFormatting>
  <conditionalFormatting sqref="C78:C85">
    <cfRule type="cellIs" dxfId="204" priority="31" operator="equal">
      <formula>" "</formula>
    </cfRule>
    <cfRule type="cellIs" dxfId="203" priority="37" operator="equal">
      <formula>" "</formula>
    </cfRule>
  </conditionalFormatting>
  <conditionalFormatting sqref="C79">
    <cfRule type="cellIs" dxfId="202" priority="36" operator="equal">
      <formula>" "</formula>
    </cfRule>
  </conditionalFormatting>
  <conditionalFormatting sqref="C80">
    <cfRule type="cellIs" dxfId="201" priority="35" operator="equal">
      <formula>" "</formula>
    </cfRule>
  </conditionalFormatting>
  <conditionalFormatting sqref="C81">
    <cfRule type="cellIs" dxfId="200" priority="34" operator="equal">
      <formula>" "</formula>
    </cfRule>
  </conditionalFormatting>
  <conditionalFormatting sqref="C82">
    <cfRule type="cellIs" dxfId="199" priority="33" operator="equal">
      <formula>" "</formula>
    </cfRule>
  </conditionalFormatting>
  <conditionalFormatting sqref="C83">
    <cfRule type="cellIs" dxfId="198" priority="32" operator="equal">
      <formula>" "</formula>
    </cfRule>
  </conditionalFormatting>
  <conditionalFormatting sqref="C84">
    <cfRule type="expression" dxfId="197" priority="30">
      <formula>$B$84="Smlouva o zpracování OÚ:"</formula>
    </cfRule>
  </conditionalFormatting>
  <conditionalFormatting sqref="C54">
    <cfRule type="cellIs" dxfId="196" priority="29" operator="equal">
      <formula>" "</formula>
    </cfRule>
  </conditionalFormatting>
  <conditionalFormatting sqref="C54">
    <cfRule type="cellIs" dxfId="195" priority="27" operator="equal">
      <formula>" "</formula>
    </cfRule>
    <cfRule type="cellIs" dxfId="194" priority="28" operator="equal">
      <formula>" "</formula>
    </cfRule>
  </conditionalFormatting>
  <conditionalFormatting sqref="C54">
    <cfRule type="expression" dxfId="193" priority="26">
      <formula>$B$54="Smlouva o zpracování OÚ:"</formula>
    </cfRule>
  </conditionalFormatting>
  <conditionalFormatting sqref="C38">
    <cfRule type="cellIs" dxfId="192" priority="25" operator="equal">
      <formula>" "</formula>
    </cfRule>
  </conditionalFormatting>
  <conditionalFormatting sqref="C39">
    <cfRule type="cellIs" dxfId="191" priority="24" operator="equal">
      <formula>" "</formula>
    </cfRule>
  </conditionalFormatting>
  <conditionalFormatting sqref="C38:C39">
    <cfRule type="cellIs" dxfId="190" priority="21" operator="equal">
      <formula>" "</formula>
    </cfRule>
    <cfRule type="cellIs" dxfId="189" priority="23" operator="equal">
      <formula>" "</formula>
    </cfRule>
  </conditionalFormatting>
  <conditionalFormatting sqref="C39">
    <cfRule type="cellIs" dxfId="188" priority="22" operator="equal">
      <formula>" "</formula>
    </cfRule>
  </conditionalFormatting>
  <conditionalFormatting sqref="C22">
    <cfRule type="cellIs" dxfId="187" priority="19" operator="equal">
      <formula>"NEVÍM"</formula>
    </cfRule>
    <cfRule type="cellIs" dxfId="186" priority="20" operator="equal">
      <formula>"ANO"</formula>
    </cfRule>
  </conditionalFormatting>
  <conditionalFormatting sqref="C20">
    <cfRule type="expression" dxfId="185" priority="18">
      <formula>$B$20="      - jejich druh:"</formula>
    </cfRule>
  </conditionalFormatting>
  <conditionalFormatting sqref="C21">
    <cfRule type="expression" dxfId="184" priority="17">
      <formula>$B$20="      - jejich druh:"</formula>
    </cfRule>
  </conditionalFormatting>
  <conditionalFormatting sqref="C19">
    <cfRule type="cellIs" dxfId="183" priority="16" operator="equal">
      <formula>"NEVÍM"</formula>
    </cfRule>
  </conditionalFormatting>
  <conditionalFormatting sqref="C32">
    <cfRule type="cellIs" dxfId="182" priority="14" operator="equal">
      <formula>"NEVÍM"</formula>
    </cfRule>
    <cfRule type="cellIs" dxfId="181" priority="15" operator="equal">
      <formula>"ANO"</formula>
    </cfRule>
  </conditionalFormatting>
  <conditionalFormatting sqref="C29">
    <cfRule type="cellIs" dxfId="180" priority="12" operator="equal">
      <formula>"NEVÍM"</formula>
    </cfRule>
    <cfRule type="cellIs" dxfId="179" priority="13" operator="equal">
      <formula>"ANO"</formula>
    </cfRule>
  </conditionalFormatting>
  <conditionalFormatting sqref="C31">
    <cfRule type="expression" dxfId="178" priority="2">
      <formula>$C$30="NE"</formula>
    </cfRule>
  </conditionalFormatting>
  <conditionalFormatting sqref="B31">
    <cfRule type="expression" dxfId="177"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 ref="C42" r:id="rId2"/>
  </hyperlinks>
  <pageMargins left="0.7" right="0.7" top="0.78740157499999996" bottom="0.78740157499999996" header="0.3" footer="0.3"/>
  <pageSetup paperSize="9" orientation="landscape" horizontalDpi="0" verticalDpi="0" r:id="rId3"/>
  <headerFooter>
    <oddFooter>&amp;CCopyright © 2017 by VIAVIS a.s.</oddFooter>
  </headerFooter>
  <drawing r:id="rId4"/>
  <legacyDrawing r:id="rId5"/>
  <extLst>
    <ext xmlns:x14="http://schemas.microsoft.com/office/spreadsheetml/2009/9/main" uri="{78C0D931-6437-407d-A8EE-F0AAD7539E65}">
      <x14:conditionalFormattings>
        <x14:conditionalFormatting xmlns:xm="http://schemas.microsoft.com/office/excel/2006/main">
          <x14:cfRule type="cellIs" priority="10" operator="equal" id="{317B287D-50F6-4383-A628-C5A4FF6C1496}">
            <xm:f>Data!$G$4</xm:f>
            <x14:dxf>
              <fill>
                <patternFill>
                  <bgColor rgb="FFFF0000"/>
                </patternFill>
              </fill>
            </x14:dxf>
          </x14:cfRule>
          <x14:cfRule type="cellIs" priority="11" operator="equal" id="{5771F066-1115-4DA8-9E80-6EDBA126BB3D}">
            <xm:f>Data!$G$3</xm:f>
            <x14:dxf>
              <fill>
                <patternFill>
                  <bgColor rgb="FFFF0000"/>
                </patternFill>
              </fill>
            </x14:dxf>
          </x14:cfRule>
          <xm:sqref>C25</xm:sqref>
        </x14:conditionalFormatting>
        <x14:conditionalFormatting xmlns:xm="http://schemas.microsoft.com/office/excel/2006/main">
          <x14:cfRule type="cellIs" priority="6" operator="equal" id="{0C5DE6CC-A6CF-496B-A75A-BDC814331EFB}">
            <xm:f>Data!$H$5</xm:f>
            <x14:dxf>
              <fill>
                <patternFill>
                  <bgColor rgb="FFFF0000"/>
                </patternFill>
              </fill>
            </x14:dxf>
          </x14:cfRule>
          <x14:cfRule type="cellIs" priority="7" operator="equal" id="{213C0597-49ED-4C12-8106-9B0BA7E32C79}">
            <xm:f>Data!$H$4</xm:f>
            <x14:dxf>
              <fill>
                <patternFill>
                  <bgColor rgb="FFFF0000"/>
                </patternFill>
              </fill>
            </x14:dxf>
          </x14:cfRule>
          <x14:cfRule type="cellIs" priority="8" operator="equal" id="{2AA14B40-4712-4100-9FEB-3F756F4FCFFA}">
            <xm:f>Data!$H$3</xm:f>
            <x14:dxf>
              <fill>
                <patternFill>
                  <bgColor rgb="FFFF0000"/>
                </patternFill>
              </fill>
            </x14:dxf>
          </x14:cfRule>
          <x14:cfRule type="cellIs" priority="9" operator="equal" id="{CD4A8993-9C71-46B9-9325-0E1B63787301}">
            <xm:f>Data!$H$2</xm:f>
            <x14:dxf>
              <fill>
                <patternFill>
                  <bgColor rgb="FFFF0000"/>
                </patternFill>
              </fill>
            </x14:dxf>
          </x14:cfRule>
          <xm:sqref>C16</xm:sqref>
        </x14:conditionalFormatting>
        <x14:conditionalFormatting xmlns:xm="http://schemas.microsoft.com/office/excel/2006/main">
          <x14:cfRule type="cellIs" priority="5" operator="equal" id="{1C95C1A7-13A7-42ED-81A9-4C787196A1C2}">
            <xm:f>Data!$B$3</xm:f>
            <x14:dxf>
              <fill>
                <patternFill>
                  <bgColor rgb="FFFF0000"/>
                </patternFill>
              </fill>
            </x14:dxf>
          </x14:cfRule>
          <xm:sqref>C30</xm:sqref>
        </x14:conditionalFormatting>
        <x14:conditionalFormatting xmlns:xm="http://schemas.microsoft.com/office/excel/2006/main">
          <x14:cfRule type="cellIs" priority="3" operator="equal" id="{3FB12B61-8BE6-46B5-90DA-CF5C3C893A46}">
            <xm:f>Data!$B$3</xm:f>
            <x14:dxf>
              <fill>
                <patternFill>
                  <bgColor rgb="FFFF0000"/>
                </patternFill>
              </fill>
            </x14:dxf>
          </x14:cfRule>
          <x14:cfRule type="cellIs" priority="4" operator="equal" id="{3624E07A-8F48-4490-B51D-D1C0BCD0DF67}">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zoomScaleNormal="100" workbookViewId="0">
      <selection activeCell="J26" sqref="J26"/>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233</v>
      </c>
      <c r="D2" s="10"/>
    </row>
    <row r="3" spans="1:4" x14ac:dyDescent="0.25">
      <c r="A3" s="9"/>
      <c r="B3" s="18" t="s">
        <v>20</v>
      </c>
      <c r="C3" s="13" t="s">
        <v>244</v>
      </c>
      <c r="D3" s="10"/>
    </row>
    <row r="4" spans="1:4" x14ac:dyDescent="0.25">
      <c r="A4" s="9"/>
      <c r="B4" s="18" t="s">
        <v>14</v>
      </c>
      <c r="C4" s="14" t="s">
        <v>234</v>
      </c>
      <c r="D4" s="10"/>
    </row>
    <row r="5" spans="1:4" x14ac:dyDescent="0.25">
      <c r="A5" s="9"/>
      <c r="B5" s="18" t="s">
        <v>15</v>
      </c>
      <c r="C5" s="14"/>
      <c r="D5" s="10"/>
    </row>
    <row r="6" spans="1:4" x14ac:dyDescent="0.25">
      <c r="A6" s="9"/>
      <c r="B6" s="18" t="s">
        <v>33</v>
      </c>
      <c r="C6" s="14" t="s">
        <v>235</v>
      </c>
      <c r="D6" s="10"/>
    </row>
    <row r="7" spans="1:4" x14ac:dyDescent="0.25">
      <c r="A7" s="9"/>
      <c r="B7" s="18" t="s">
        <v>34</v>
      </c>
      <c r="C7" s="45" t="s">
        <v>236</v>
      </c>
      <c r="D7" s="10"/>
    </row>
    <row r="8" spans="1:4" x14ac:dyDescent="0.25">
      <c r="A8" s="9"/>
      <c r="B8" s="18" t="s">
        <v>35</v>
      </c>
      <c r="C8" s="46" t="s">
        <v>237</v>
      </c>
      <c r="D8" s="10"/>
    </row>
    <row r="9" spans="1:4" ht="30" x14ac:dyDescent="0.25">
      <c r="A9" s="9"/>
      <c r="B9" s="18" t="s">
        <v>44</v>
      </c>
      <c r="C9" s="14" t="s">
        <v>238</v>
      </c>
      <c r="D9" s="10"/>
    </row>
    <row r="10" spans="1:4" x14ac:dyDescent="0.25">
      <c r="A10" s="9"/>
      <c r="B10" s="18" t="s">
        <v>45</v>
      </c>
      <c r="C10" s="14" t="s">
        <v>245</v>
      </c>
      <c r="D10" s="10"/>
    </row>
    <row r="11" spans="1:4" x14ac:dyDescent="0.25">
      <c r="B11" s="19"/>
      <c r="C11" s="12"/>
    </row>
    <row r="12" spans="1:4" x14ac:dyDescent="0.25">
      <c r="A12" s="9"/>
      <c r="B12" s="18" t="s">
        <v>28</v>
      </c>
      <c r="C12" s="23">
        <v>4000</v>
      </c>
      <c r="D12" s="10"/>
    </row>
    <row r="13" spans="1:4" x14ac:dyDescent="0.25">
      <c r="A13" s="9"/>
      <c r="B13" s="18" t="s">
        <v>32</v>
      </c>
      <c r="C13" s="14" t="s">
        <v>220</v>
      </c>
      <c r="D13" s="10"/>
    </row>
    <row r="14" spans="1:4" x14ac:dyDescent="0.25">
      <c r="A14" s="9"/>
      <c r="B14" s="18" t="s">
        <v>40</v>
      </c>
      <c r="C14" s="14" t="s">
        <v>41</v>
      </c>
      <c r="D14" s="10"/>
    </row>
    <row r="15" spans="1:4" x14ac:dyDescent="0.25">
      <c r="A15" s="9"/>
      <c r="B15" s="18" t="s">
        <v>36</v>
      </c>
      <c r="C15" s="14" t="s">
        <v>39</v>
      </c>
      <c r="D15" s="10"/>
    </row>
    <row r="16" spans="1:4" x14ac:dyDescent="0.25">
      <c r="A16" s="9"/>
      <c r="B16" s="18" t="s">
        <v>56</v>
      </c>
      <c r="C16" s="14" t="s">
        <v>18</v>
      </c>
      <c r="D16" s="10"/>
    </row>
    <row r="17" spans="1:4" ht="45" x14ac:dyDescent="0.25">
      <c r="A17" s="9"/>
      <c r="B17" s="18" t="s">
        <v>29</v>
      </c>
      <c r="C17" s="14" t="s">
        <v>239</v>
      </c>
      <c r="D17" s="10"/>
    </row>
    <row r="18" spans="1:4" x14ac:dyDescent="0.25">
      <c r="A18" s="9"/>
      <c r="B18" s="18" t="s">
        <v>47</v>
      </c>
      <c r="C18" s="14" t="s">
        <v>248</v>
      </c>
      <c r="D18" s="10"/>
    </row>
    <row r="19" spans="1:4" x14ac:dyDescent="0.25">
      <c r="A19" s="9"/>
      <c r="B19" s="18" t="s">
        <v>30</v>
      </c>
      <c r="C19" s="14" t="s">
        <v>18</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t="s">
        <v>18</v>
      </c>
      <c r="D22" s="10"/>
    </row>
    <row r="23" spans="1:4" ht="60" x14ac:dyDescent="0.25">
      <c r="A23" s="9"/>
      <c r="B23" s="24" t="s">
        <v>48</v>
      </c>
      <c r="C23" s="14" t="s">
        <v>246</v>
      </c>
      <c r="D23" s="10"/>
    </row>
    <row r="24" spans="1:4" x14ac:dyDescent="0.25">
      <c r="A24" s="9"/>
      <c r="B24" s="24" t="s">
        <v>49</v>
      </c>
      <c r="C24" s="14" t="s">
        <v>240</v>
      </c>
      <c r="D24" s="10"/>
    </row>
    <row r="25" spans="1:4" x14ac:dyDescent="0.25">
      <c r="A25" s="9"/>
      <c r="B25" s="24" t="s">
        <v>53</v>
      </c>
      <c r="C25" s="14" t="s">
        <v>18</v>
      </c>
      <c r="D25" s="10"/>
    </row>
    <row r="26" spans="1:4" ht="30" x14ac:dyDescent="0.25">
      <c r="A26" s="9"/>
      <c r="B26" s="24" t="s">
        <v>60</v>
      </c>
      <c r="C26" s="14" t="s">
        <v>241</v>
      </c>
      <c r="D26" s="10"/>
    </row>
    <row r="27" spans="1:4" ht="48.75" customHeight="1" x14ac:dyDescent="0.25">
      <c r="A27" s="9"/>
      <c r="B27" s="18" t="s">
        <v>61</v>
      </c>
      <c r="C27" s="14" t="s">
        <v>242</v>
      </c>
      <c r="D27" s="10"/>
    </row>
    <row r="28" spans="1:4" x14ac:dyDescent="0.25">
      <c r="A28" s="9"/>
      <c r="B28" s="18" t="s">
        <v>51</v>
      </c>
      <c r="C28" s="14" t="s">
        <v>243</v>
      </c>
      <c r="D28" s="10"/>
    </row>
    <row r="29" spans="1:4" x14ac:dyDescent="0.25">
      <c r="A29" s="9"/>
      <c r="B29" s="18" t="s">
        <v>52</v>
      </c>
      <c r="C29" s="14" t="s">
        <v>18</v>
      </c>
      <c r="D29" s="10"/>
    </row>
    <row r="30" spans="1:4" x14ac:dyDescent="0.25">
      <c r="A30" s="9"/>
      <c r="B30" s="18" t="s">
        <v>62</v>
      </c>
      <c r="C30" s="14" t="s">
        <v>19</v>
      </c>
      <c r="D30" s="10"/>
    </row>
    <row r="31" spans="1:4" x14ac:dyDescent="0.25">
      <c r="A31" s="9"/>
      <c r="B31" s="18" t="s">
        <v>63</v>
      </c>
      <c r="C31" s="14" t="s">
        <v>19</v>
      </c>
      <c r="D31" s="10"/>
    </row>
    <row r="32" spans="1:4" x14ac:dyDescent="0.25">
      <c r="A32" s="9"/>
      <c r="B32" s="18" t="s">
        <v>46</v>
      </c>
      <c r="C32" s="14" t="s">
        <v>18</v>
      </c>
      <c r="D32" s="10"/>
    </row>
    <row r="33" spans="1:4" ht="6.75" customHeight="1" x14ac:dyDescent="0.25">
      <c r="B33" s="19"/>
      <c r="C33" s="12"/>
    </row>
    <row r="34" spans="1:4" x14ac:dyDescent="0.25">
      <c r="A34" s="9"/>
      <c r="B34" s="18" t="s">
        <v>16</v>
      </c>
      <c r="C34" s="15" t="s">
        <v>18</v>
      </c>
      <c r="D34" s="10"/>
    </row>
    <row r="35" spans="1:4" x14ac:dyDescent="0.25">
      <c r="A35" s="9"/>
      <c r="B35" s="20" t="str">
        <f>IF(C34="ANO","Počet zpracovatelů:"," ")</f>
        <v xml:space="preserve"> </v>
      </c>
      <c r="C35" s="16"/>
      <c r="D35" s="10"/>
    </row>
    <row r="36" spans="1:4" ht="6.75" customHeight="1" x14ac:dyDescent="0.25">
      <c r="B36" s="19"/>
      <c r="C36" s="12">
        <v>3</v>
      </c>
    </row>
    <row r="37" spans="1:4" x14ac:dyDescent="0.25">
      <c r="B37" s="18" t="str">
        <f>IF(C35&gt;0,"ZPRACOVATEL 1"," ")</f>
        <v xml:space="preserve"> </v>
      </c>
      <c r="C37" s="12"/>
    </row>
    <row r="38" spans="1:4" x14ac:dyDescent="0.25">
      <c r="A38" s="9"/>
      <c r="B38" s="18" t="str">
        <f>IF(C35&gt;0,"Firma (název) zpracovatele:"," ")</f>
        <v xml:space="preserve"> </v>
      </c>
      <c r="C38" s="14" t="str">
        <f t="shared" ref="C38:C43" si="0">IF(B38=" "," ","")</f>
        <v xml:space="preserve"> </v>
      </c>
      <c r="D38" s="10"/>
    </row>
    <row r="39" spans="1:4" x14ac:dyDescent="0.25">
      <c r="A39" s="9"/>
      <c r="B39" s="18" t="str">
        <f>IF(C35&gt;0,"se sídlem:"," ")</f>
        <v xml:space="preserve"> </v>
      </c>
      <c r="C39" s="14" t="str">
        <f t="shared" si="0"/>
        <v xml:space="preserve"> </v>
      </c>
      <c r="D39" s="10"/>
    </row>
    <row r="40" spans="1:4" x14ac:dyDescent="0.25">
      <c r="A40" s="9"/>
      <c r="B40" s="18" t="str">
        <f>IF(C35&gt;0,"IČ:"," ")</f>
        <v xml:space="preserve"> </v>
      </c>
      <c r="C40" s="14" t="str">
        <f t="shared" si="0"/>
        <v xml:space="preserve"> </v>
      </c>
      <c r="D40" s="10"/>
    </row>
    <row r="41" spans="1:4" x14ac:dyDescent="0.25">
      <c r="A41" s="9"/>
      <c r="B41" s="18" t="str">
        <f>IF(C35&gt;0,"odpovědná osoba:"," ")</f>
        <v xml:space="preserve"> </v>
      </c>
      <c r="C41" s="14" t="str">
        <f t="shared" si="0"/>
        <v xml:space="preserve"> </v>
      </c>
      <c r="D41" s="10"/>
    </row>
    <row r="42" spans="1:4" x14ac:dyDescent="0.25">
      <c r="A42" s="9"/>
      <c r="B42" s="18" t="str">
        <f>IF(C35&gt;0,"e-mail:"," ")</f>
        <v xml:space="preserve"> </v>
      </c>
      <c r="C42" s="14" t="str">
        <f t="shared" si="0"/>
        <v xml:space="preserve"> </v>
      </c>
      <c r="D42" s="10"/>
    </row>
    <row r="43" spans="1:4" x14ac:dyDescent="0.25">
      <c r="A43" s="9"/>
      <c r="B43" s="18" t="str">
        <f>IF(C35&gt;0,"telefon:"," ")</f>
        <v xml:space="preserve"> </v>
      </c>
      <c r="C43" s="14" t="str">
        <f t="shared" si="0"/>
        <v xml:space="preserve"> </v>
      </c>
      <c r="D43" s="10"/>
    </row>
    <row r="44" spans="1:4" x14ac:dyDescent="0.25">
      <c r="A44" s="9"/>
      <c r="B44" s="18" t="str">
        <f>IF(C35&gt;0,"Smlouva o zpracování OÚ:"," ")</f>
        <v xml:space="preserve"> </v>
      </c>
      <c r="C44" s="14" t="s">
        <v>25</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1">IF(B48=" "," ","")</f>
        <v xml:space="preserve"> </v>
      </c>
      <c r="D48" s="10"/>
    </row>
    <row r="49" spans="1:4" x14ac:dyDescent="0.25">
      <c r="A49" s="9"/>
      <c r="B49" s="18" t="str">
        <f>IF(C35&gt;1,"se sídlem:"," ")</f>
        <v xml:space="preserve"> </v>
      </c>
      <c r="C49" s="14" t="str">
        <f t="shared" si="1"/>
        <v xml:space="preserve"> </v>
      </c>
      <c r="D49" s="10"/>
    </row>
    <row r="50" spans="1:4" x14ac:dyDescent="0.25">
      <c r="A50" s="9"/>
      <c r="B50" s="18" t="str">
        <f>IF(C35&gt;1,"IČ:"," ")</f>
        <v xml:space="preserve"> </v>
      </c>
      <c r="C50" s="14" t="str">
        <f t="shared" si="1"/>
        <v xml:space="preserve"> </v>
      </c>
      <c r="D50" s="10"/>
    </row>
    <row r="51" spans="1:4" x14ac:dyDescent="0.25">
      <c r="A51" s="9"/>
      <c r="B51" s="18" t="str">
        <f>IF(C35&gt;1,"odpovědná osoba:"," ")</f>
        <v xml:space="preserve"> </v>
      </c>
      <c r="C51" s="14" t="str">
        <f t="shared" si="1"/>
        <v xml:space="preserve"> </v>
      </c>
      <c r="D51" s="10"/>
    </row>
    <row r="52" spans="1:4" x14ac:dyDescent="0.25">
      <c r="A52" s="9"/>
      <c r="B52" s="18" t="str">
        <f>IF(C35&gt;1,"e-mail:"," ")</f>
        <v xml:space="preserve"> </v>
      </c>
      <c r="C52" s="14" t="str">
        <f t="shared" si="1"/>
        <v xml:space="preserve"> </v>
      </c>
      <c r="D52" s="10"/>
    </row>
    <row r="53" spans="1:4" x14ac:dyDescent="0.25">
      <c r="A53" s="9"/>
      <c r="B53" s="18" t="str">
        <f>IF(C35&gt;1,"telefon:"," ")</f>
        <v xml:space="preserve"> </v>
      </c>
      <c r="C53" s="14" t="str">
        <f t="shared" si="1"/>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2">IF(B58=" "," ","")</f>
        <v xml:space="preserve"> </v>
      </c>
      <c r="D58" s="10"/>
    </row>
    <row r="59" spans="1:4" x14ac:dyDescent="0.25">
      <c r="A59" s="9"/>
      <c r="B59" s="18" t="str">
        <f>IF(C35&gt;2,"se sídlem:"," ")</f>
        <v xml:space="preserve"> </v>
      </c>
      <c r="C59" s="14" t="str">
        <f t="shared" si="2"/>
        <v xml:space="preserve"> </v>
      </c>
      <c r="D59" s="10"/>
    </row>
    <row r="60" spans="1:4" x14ac:dyDescent="0.25">
      <c r="A60" s="9"/>
      <c r="B60" s="18" t="str">
        <f>IF(C35&gt;2,"IČ:"," ")</f>
        <v xml:space="preserve"> </v>
      </c>
      <c r="C60" s="14" t="str">
        <f t="shared" si="2"/>
        <v xml:space="preserve"> </v>
      </c>
      <c r="D60" s="10"/>
    </row>
    <row r="61" spans="1:4" x14ac:dyDescent="0.25">
      <c r="A61" s="9"/>
      <c r="B61" s="18" t="str">
        <f>IF(C35&gt;2,"odpovědná osoba:"," ")</f>
        <v xml:space="preserve"> </v>
      </c>
      <c r="C61" s="14" t="str">
        <f t="shared" si="2"/>
        <v xml:space="preserve"> </v>
      </c>
      <c r="D61" s="10"/>
    </row>
    <row r="62" spans="1:4" x14ac:dyDescent="0.25">
      <c r="A62" s="9"/>
      <c r="B62" s="18" t="str">
        <f>IF(C35&gt;2,"e-mail:"," ")</f>
        <v xml:space="preserve"> </v>
      </c>
      <c r="C62" s="14" t="str">
        <f t="shared" si="2"/>
        <v xml:space="preserve"> </v>
      </c>
      <c r="D62" s="10"/>
    </row>
    <row r="63" spans="1:4" x14ac:dyDescent="0.25">
      <c r="A63" s="9"/>
      <c r="B63" s="18" t="str">
        <f>IF(C35&gt;2,"telefon:"," ")</f>
        <v xml:space="preserve"> </v>
      </c>
      <c r="C63" s="14" t="str">
        <f t="shared" si="2"/>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3">IF(B68=" "," ","")</f>
        <v xml:space="preserve"> </v>
      </c>
      <c r="D68" s="10"/>
    </row>
    <row r="69" spans="1:4" x14ac:dyDescent="0.25">
      <c r="A69" s="9"/>
      <c r="B69" s="18" t="str">
        <f>IF(C35&gt;3,"se sídlem:"," ")</f>
        <v xml:space="preserve"> </v>
      </c>
      <c r="C69" s="14" t="str">
        <f t="shared" si="3"/>
        <v xml:space="preserve"> </v>
      </c>
      <c r="D69" s="10"/>
    </row>
    <row r="70" spans="1:4" x14ac:dyDescent="0.25">
      <c r="A70" s="9"/>
      <c r="B70" s="18" t="str">
        <f>IF(C35&gt;3,"IČ:"," ")</f>
        <v xml:space="preserve"> </v>
      </c>
      <c r="C70" s="14" t="str">
        <f t="shared" si="3"/>
        <v xml:space="preserve"> </v>
      </c>
      <c r="D70" s="10"/>
    </row>
    <row r="71" spans="1:4" x14ac:dyDescent="0.25">
      <c r="A71" s="9"/>
      <c r="B71" s="18" t="str">
        <f>IF(C35&gt;3,"odpovědná osoba:"," ")</f>
        <v xml:space="preserve"> </v>
      </c>
      <c r="C71" s="14" t="str">
        <f t="shared" si="3"/>
        <v xml:space="preserve"> </v>
      </c>
      <c r="D71" s="10"/>
    </row>
    <row r="72" spans="1:4" x14ac:dyDescent="0.25">
      <c r="A72" s="9"/>
      <c r="B72" s="18" t="str">
        <f>IF(C35&gt;3,"e-mail:"," ")</f>
        <v xml:space="preserve"> </v>
      </c>
      <c r="C72" s="14" t="str">
        <f t="shared" si="3"/>
        <v xml:space="preserve"> </v>
      </c>
      <c r="D72" s="10"/>
    </row>
    <row r="73" spans="1:4" x14ac:dyDescent="0.25">
      <c r="A73" s="9"/>
      <c r="B73" s="18" t="str">
        <f>IF(C35&gt;3,"telefon:"," ")</f>
        <v xml:space="preserve"> </v>
      </c>
      <c r="C73" s="14" t="str">
        <f t="shared" si="3"/>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4">IF(B78=" "," ","")</f>
        <v xml:space="preserve"> </v>
      </c>
      <c r="D78" s="10"/>
    </row>
    <row r="79" spans="1:4" x14ac:dyDescent="0.25">
      <c r="A79" s="9"/>
      <c r="B79" s="18" t="str">
        <f>IF(C35&gt;4,"se sídlem:"," ")</f>
        <v xml:space="preserve"> </v>
      </c>
      <c r="C79" s="14" t="str">
        <f t="shared" si="4"/>
        <v xml:space="preserve"> </v>
      </c>
      <c r="D79" s="10"/>
    </row>
    <row r="80" spans="1:4" x14ac:dyDescent="0.25">
      <c r="A80" s="9"/>
      <c r="B80" s="18" t="str">
        <f>IF(C35&gt;4,"IČ:"," ")</f>
        <v xml:space="preserve"> </v>
      </c>
      <c r="C80" s="14" t="str">
        <f t="shared" si="4"/>
        <v xml:space="preserve"> </v>
      </c>
      <c r="D80" s="10"/>
    </row>
    <row r="81" spans="1:4" x14ac:dyDescent="0.25">
      <c r="A81" s="9"/>
      <c r="B81" s="18" t="str">
        <f>IF(C35&gt;4,"odpovědná osoba:"," ")</f>
        <v xml:space="preserve"> </v>
      </c>
      <c r="C81" s="14" t="str">
        <f t="shared" si="4"/>
        <v xml:space="preserve"> </v>
      </c>
      <c r="D81" s="10"/>
    </row>
    <row r="82" spans="1:4" x14ac:dyDescent="0.25">
      <c r="A82" s="9"/>
      <c r="B82" s="18" t="str">
        <f>IF(C35&gt;4,"e-mail:"," ")</f>
        <v xml:space="preserve"> </v>
      </c>
      <c r="C82" s="14" t="str">
        <f t="shared" si="4"/>
        <v xml:space="preserve"> </v>
      </c>
      <c r="D82" s="10"/>
    </row>
    <row r="83" spans="1:4" x14ac:dyDescent="0.25">
      <c r="A83" s="9"/>
      <c r="B83" s="18" t="str">
        <f>IF(C35&gt;4,"telefon:"," ")</f>
        <v xml:space="preserve"> </v>
      </c>
      <c r="C83" s="14" t="str">
        <f t="shared" si="4"/>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sheetProtection algorithmName="SHA-512" hashValue="760qzknth8D5+C+4ZeIeqiYkpI7uwSysaimzubxHVXkGf21YpM3SRxnNjRscwwZ1zl2WiZ8zKM3ROdSpIkx9iw==" saltValue="5xyfiDIUYwSGfjQN2S3e6w==" spinCount="100000" sheet="1" objects="1" scenarios="1" selectLockedCells="1" selectUnlockedCells="1"/>
  <conditionalFormatting sqref="B38">
    <cfRule type="cellIs" dxfId="167" priority="84" operator="equal">
      <formula>" "</formula>
    </cfRule>
  </conditionalFormatting>
  <conditionalFormatting sqref="B40:C45 B39">
    <cfRule type="cellIs" dxfId="166" priority="83" operator="equal">
      <formula>" "</formula>
    </cfRule>
  </conditionalFormatting>
  <conditionalFormatting sqref="B35">
    <cfRule type="cellIs" dxfId="165" priority="82" operator="equal">
      <formula>" "</formula>
    </cfRule>
  </conditionalFormatting>
  <conditionalFormatting sqref="B37">
    <cfRule type="cellIs" dxfId="164" priority="81" operator="equal">
      <formula>" "</formula>
    </cfRule>
  </conditionalFormatting>
  <conditionalFormatting sqref="C40:C45">
    <cfRule type="cellIs" dxfId="163" priority="75" operator="equal">
      <formula>" "</formula>
    </cfRule>
    <cfRule type="cellIs" dxfId="162" priority="80" operator="equal">
      <formula>" "</formula>
    </cfRule>
  </conditionalFormatting>
  <conditionalFormatting sqref="C40">
    <cfRule type="cellIs" dxfId="161" priority="79" operator="equal">
      <formula>" "</formula>
    </cfRule>
  </conditionalFormatting>
  <conditionalFormatting sqref="C41">
    <cfRule type="cellIs" dxfId="160" priority="78" operator="equal">
      <formula>" "</formula>
    </cfRule>
  </conditionalFormatting>
  <conditionalFormatting sqref="C42">
    <cfRule type="cellIs" dxfId="159" priority="77" operator="equal">
      <formula>" "</formula>
    </cfRule>
  </conditionalFormatting>
  <conditionalFormatting sqref="C43">
    <cfRule type="cellIs" dxfId="158" priority="76" operator="equal">
      <formula>" "</formula>
    </cfRule>
  </conditionalFormatting>
  <conditionalFormatting sqref="C35">
    <cfRule type="expression" dxfId="157" priority="74">
      <formula>$B$35="Počet zpracovatelů:"</formula>
    </cfRule>
  </conditionalFormatting>
  <conditionalFormatting sqref="C44">
    <cfRule type="expression" dxfId="156" priority="73">
      <formula>$B$44="Smlouva o zpracování OÚ:"</formula>
    </cfRule>
  </conditionalFormatting>
  <conditionalFormatting sqref="B48:C48">
    <cfRule type="cellIs" dxfId="155" priority="72" operator="equal">
      <formula>" "</formula>
    </cfRule>
  </conditionalFormatting>
  <conditionalFormatting sqref="B49:C53 B55:C55 B54">
    <cfRule type="cellIs" dxfId="154" priority="71" operator="equal">
      <formula>" "</formula>
    </cfRule>
  </conditionalFormatting>
  <conditionalFormatting sqref="B47">
    <cfRule type="cellIs" dxfId="153" priority="70" operator="equal">
      <formula>" "</formula>
    </cfRule>
  </conditionalFormatting>
  <conditionalFormatting sqref="C48:C53 C55">
    <cfRule type="cellIs" dxfId="152" priority="63" operator="equal">
      <formula>" "</formula>
    </cfRule>
    <cfRule type="cellIs" dxfId="151" priority="69" operator="equal">
      <formula>" "</formula>
    </cfRule>
  </conditionalFormatting>
  <conditionalFormatting sqref="C49">
    <cfRule type="cellIs" dxfId="150" priority="68" operator="equal">
      <formula>" "</formula>
    </cfRule>
  </conditionalFormatting>
  <conditionalFormatting sqref="C50">
    <cfRule type="cellIs" dxfId="149" priority="67" operator="equal">
      <formula>" "</formula>
    </cfRule>
  </conditionalFormatting>
  <conditionalFormatting sqref="C51">
    <cfRule type="cellIs" dxfId="148" priority="66" operator="equal">
      <formula>" "</formula>
    </cfRule>
  </conditionalFormatting>
  <conditionalFormatting sqref="C52">
    <cfRule type="cellIs" dxfId="147" priority="65" operator="equal">
      <formula>" "</formula>
    </cfRule>
  </conditionalFormatting>
  <conditionalFormatting sqref="C53">
    <cfRule type="cellIs" dxfId="146" priority="64" operator="equal">
      <formula>" "</formula>
    </cfRule>
  </conditionalFormatting>
  <conditionalFormatting sqref="B58:C58">
    <cfRule type="cellIs" dxfId="145" priority="62" operator="equal">
      <formula>" "</formula>
    </cfRule>
  </conditionalFormatting>
  <conditionalFormatting sqref="B59:C65">
    <cfRule type="cellIs" dxfId="144" priority="61" operator="equal">
      <formula>" "</formula>
    </cfRule>
  </conditionalFormatting>
  <conditionalFormatting sqref="B57">
    <cfRule type="cellIs" dxfId="143" priority="60" operator="equal">
      <formula>" "</formula>
    </cfRule>
  </conditionalFormatting>
  <conditionalFormatting sqref="C58:C65">
    <cfRule type="cellIs" dxfId="142" priority="53" operator="equal">
      <formula>" "</formula>
    </cfRule>
    <cfRule type="cellIs" dxfId="141" priority="59" operator="equal">
      <formula>" "</formula>
    </cfRule>
  </conditionalFormatting>
  <conditionalFormatting sqref="C59">
    <cfRule type="cellIs" dxfId="140" priority="58" operator="equal">
      <formula>" "</formula>
    </cfRule>
  </conditionalFormatting>
  <conditionalFormatting sqref="C60">
    <cfRule type="cellIs" dxfId="139" priority="57" operator="equal">
      <formula>" "</formula>
    </cfRule>
  </conditionalFormatting>
  <conditionalFormatting sqref="C61">
    <cfRule type="cellIs" dxfId="138" priority="56" operator="equal">
      <formula>" "</formula>
    </cfRule>
  </conditionalFormatting>
  <conditionalFormatting sqref="C62">
    <cfRule type="cellIs" dxfId="137" priority="55" operator="equal">
      <formula>" "</formula>
    </cfRule>
  </conditionalFormatting>
  <conditionalFormatting sqref="C63">
    <cfRule type="cellIs" dxfId="136" priority="54" operator="equal">
      <formula>" "</formula>
    </cfRule>
  </conditionalFormatting>
  <conditionalFormatting sqref="C64">
    <cfRule type="expression" dxfId="135" priority="52">
      <formula>$B$64="Smlouva o zpracování OÚ:"</formula>
    </cfRule>
  </conditionalFormatting>
  <conditionalFormatting sqref="B68:C68">
    <cfRule type="cellIs" dxfId="134" priority="51" operator="equal">
      <formula>" "</formula>
    </cfRule>
  </conditionalFormatting>
  <conditionalFormatting sqref="B69:C75">
    <cfRule type="cellIs" dxfId="133" priority="50" operator="equal">
      <formula>" "</formula>
    </cfRule>
  </conditionalFormatting>
  <conditionalFormatting sqref="B67">
    <cfRule type="cellIs" dxfId="132" priority="49" operator="equal">
      <formula>" "</formula>
    </cfRule>
  </conditionalFormatting>
  <conditionalFormatting sqref="C68:C75">
    <cfRule type="cellIs" dxfId="131" priority="42" operator="equal">
      <formula>" "</formula>
    </cfRule>
    <cfRule type="cellIs" dxfId="130" priority="48" operator="equal">
      <formula>" "</formula>
    </cfRule>
  </conditionalFormatting>
  <conditionalFormatting sqref="C69">
    <cfRule type="cellIs" dxfId="129" priority="47" operator="equal">
      <formula>" "</formula>
    </cfRule>
  </conditionalFormatting>
  <conditionalFormatting sqref="C70">
    <cfRule type="cellIs" dxfId="128" priority="46" operator="equal">
      <formula>" "</formula>
    </cfRule>
  </conditionalFormatting>
  <conditionalFormatting sqref="C71">
    <cfRule type="cellIs" dxfId="127" priority="45" operator="equal">
      <formula>" "</formula>
    </cfRule>
  </conditionalFormatting>
  <conditionalFormatting sqref="C72">
    <cfRule type="cellIs" dxfId="126" priority="44" operator="equal">
      <formula>" "</formula>
    </cfRule>
  </conditionalFormatting>
  <conditionalFormatting sqref="C73">
    <cfRule type="cellIs" dxfId="125" priority="43" operator="equal">
      <formula>" "</formula>
    </cfRule>
  </conditionalFormatting>
  <conditionalFormatting sqref="C74">
    <cfRule type="expression" dxfId="124" priority="41">
      <formula>$B$74="Smlouva o zpracování OÚ:"</formula>
    </cfRule>
  </conditionalFormatting>
  <conditionalFormatting sqref="B78:C78">
    <cfRule type="cellIs" dxfId="123" priority="40" operator="equal">
      <formula>" "</formula>
    </cfRule>
  </conditionalFormatting>
  <conditionalFormatting sqref="B79:C85">
    <cfRule type="cellIs" dxfId="122" priority="39" operator="equal">
      <formula>" "</formula>
    </cfRule>
  </conditionalFormatting>
  <conditionalFormatting sqref="B77">
    <cfRule type="cellIs" dxfId="121" priority="38" operator="equal">
      <formula>" "</formula>
    </cfRule>
  </conditionalFormatting>
  <conditionalFormatting sqref="C78:C85">
    <cfRule type="cellIs" dxfId="120" priority="31" operator="equal">
      <formula>" "</formula>
    </cfRule>
    <cfRule type="cellIs" dxfId="119" priority="37" operator="equal">
      <formula>" "</formula>
    </cfRule>
  </conditionalFormatting>
  <conditionalFormatting sqref="C79">
    <cfRule type="cellIs" dxfId="118" priority="36" operator="equal">
      <formula>" "</formula>
    </cfRule>
  </conditionalFormatting>
  <conditionalFormatting sqref="C80">
    <cfRule type="cellIs" dxfId="117" priority="35" operator="equal">
      <formula>" "</formula>
    </cfRule>
  </conditionalFormatting>
  <conditionalFormatting sqref="C81">
    <cfRule type="cellIs" dxfId="116" priority="34" operator="equal">
      <formula>" "</formula>
    </cfRule>
  </conditionalFormatting>
  <conditionalFormatting sqref="C82">
    <cfRule type="cellIs" dxfId="115" priority="33" operator="equal">
      <formula>" "</formula>
    </cfRule>
  </conditionalFormatting>
  <conditionalFormatting sqref="C83">
    <cfRule type="cellIs" dxfId="114" priority="32" operator="equal">
      <formula>" "</formula>
    </cfRule>
  </conditionalFormatting>
  <conditionalFormatting sqref="C84">
    <cfRule type="expression" dxfId="113" priority="30">
      <formula>$B$84="Smlouva o zpracování OÚ:"</formula>
    </cfRule>
  </conditionalFormatting>
  <conditionalFormatting sqref="C54">
    <cfRule type="cellIs" dxfId="112" priority="29" operator="equal">
      <formula>" "</formula>
    </cfRule>
  </conditionalFormatting>
  <conditionalFormatting sqref="C54">
    <cfRule type="cellIs" dxfId="111" priority="27" operator="equal">
      <formula>" "</formula>
    </cfRule>
    <cfRule type="cellIs" dxfId="110" priority="28" operator="equal">
      <formula>" "</formula>
    </cfRule>
  </conditionalFormatting>
  <conditionalFormatting sqref="C54">
    <cfRule type="expression" dxfId="109" priority="26">
      <formula>$B$54="Smlouva o zpracování OÚ:"</formula>
    </cfRule>
  </conditionalFormatting>
  <conditionalFormatting sqref="C38">
    <cfRule type="cellIs" dxfId="108" priority="25" operator="equal">
      <formula>" "</formula>
    </cfRule>
  </conditionalFormatting>
  <conditionalFormatting sqref="C39">
    <cfRule type="cellIs" dxfId="107" priority="24" operator="equal">
      <formula>" "</formula>
    </cfRule>
  </conditionalFormatting>
  <conditionalFormatting sqref="C38:C39">
    <cfRule type="cellIs" dxfId="106" priority="21" operator="equal">
      <formula>" "</formula>
    </cfRule>
    <cfRule type="cellIs" dxfId="105" priority="23" operator="equal">
      <formula>" "</formula>
    </cfRule>
  </conditionalFormatting>
  <conditionalFormatting sqref="C39">
    <cfRule type="cellIs" dxfId="104" priority="22" operator="equal">
      <formula>" "</formula>
    </cfRule>
  </conditionalFormatting>
  <conditionalFormatting sqref="C22">
    <cfRule type="cellIs" dxfId="103" priority="19" operator="equal">
      <formula>"NEVÍM"</formula>
    </cfRule>
    <cfRule type="cellIs" dxfId="102" priority="20" operator="equal">
      <formula>"ANO"</formula>
    </cfRule>
  </conditionalFormatting>
  <conditionalFormatting sqref="C20">
    <cfRule type="expression" dxfId="101" priority="18">
      <formula>$B$20="      - jejich druh:"</formula>
    </cfRule>
  </conditionalFormatting>
  <conditionalFormatting sqref="C21">
    <cfRule type="expression" dxfId="100" priority="17">
      <formula>$B$20="      - jejich druh:"</formula>
    </cfRule>
  </conditionalFormatting>
  <conditionalFormatting sqref="C19">
    <cfRule type="cellIs" dxfId="99" priority="16" operator="equal">
      <formula>"NEVÍM"</formula>
    </cfRule>
  </conditionalFormatting>
  <conditionalFormatting sqref="C32">
    <cfRule type="cellIs" dxfId="98" priority="14" operator="equal">
      <formula>"NEVÍM"</formula>
    </cfRule>
    <cfRule type="cellIs" dxfId="97" priority="15" operator="equal">
      <formula>"ANO"</formula>
    </cfRule>
  </conditionalFormatting>
  <conditionalFormatting sqref="C29">
    <cfRule type="cellIs" dxfId="96" priority="12" operator="equal">
      <formula>"NEVÍM"</formula>
    </cfRule>
    <cfRule type="cellIs" dxfId="95" priority="13" operator="equal">
      <formula>"ANO"</formula>
    </cfRule>
  </conditionalFormatting>
  <conditionalFormatting sqref="C31">
    <cfRule type="expression" dxfId="94" priority="2">
      <formula>$C$30="NE"</formula>
    </cfRule>
  </conditionalFormatting>
  <conditionalFormatting sqref="B31">
    <cfRule type="expression" dxfId="93"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horizontalDpi="0" verticalDpi="0" r:id="rId2"/>
  <headerFooter>
    <oddFooter>&amp;CCopyright © 2017 by VIAVIS a.s.</oddFooter>
  </headerFooter>
  <drawing r:id="rId3"/>
  <legacyDrawing r:id="rId4"/>
  <extLst>
    <ext xmlns:x14="http://schemas.microsoft.com/office/spreadsheetml/2009/9/main" uri="{78C0D931-6437-407d-A8EE-F0AAD7539E65}">
      <x14:conditionalFormattings>
        <x14:conditionalFormatting xmlns:xm="http://schemas.microsoft.com/office/excel/2006/main">
          <x14:cfRule type="cellIs" priority="10" operator="equal" id="{25715933-A99A-4969-B668-A498AE219D3C}">
            <xm:f>Data!$G$4</xm:f>
            <x14:dxf>
              <fill>
                <patternFill>
                  <bgColor rgb="FFFF0000"/>
                </patternFill>
              </fill>
            </x14:dxf>
          </x14:cfRule>
          <x14:cfRule type="cellIs" priority="11" operator="equal" id="{41FB201E-8AD5-4D32-A991-F0F504246CF5}">
            <xm:f>Data!$G$3</xm:f>
            <x14:dxf>
              <fill>
                <patternFill>
                  <bgColor rgb="FFFF0000"/>
                </patternFill>
              </fill>
            </x14:dxf>
          </x14:cfRule>
          <xm:sqref>C25</xm:sqref>
        </x14:conditionalFormatting>
        <x14:conditionalFormatting xmlns:xm="http://schemas.microsoft.com/office/excel/2006/main">
          <x14:cfRule type="cellIs" priority="6" operator="equal" id="{91FB1B79-9324-4DDA-855E-154CD92CB87C}">
            <xm:f>Data!$H$5</xm:f>
            <x14:dxf>
              <fill>
                <patternFill>
                  <bgColor rgb="FFFF0000"/>
                </patternFill>
              </fill>
            </x14:dxf>
          </x14:cfRule>
          <x14:cfRule type="cellIs" priority="7" operator="equal" id="{55293403-9166-45AF-B799-B73E9119D467}">
            <xm:f>Data!$H$4</xm:f>
            <x14:dxf>
              <fill>
                <patternFill>
                  <bgColor rgb="FFFF0000"/>
                </patternFill>
              </fill>
            </x14:dxf>
          </x14:cfRule>
          <x14:cfRule type="cellIs" priority="8" operator="equal" id="{FE152D03-E0F7-4737-AA82-1BF3BF895791}">
            <xm:f>Data!$H$3</xm:f>
            <x14:dxf>
              <fill>
                <patternFill>
                  <bgColor rgb="FFFF0000"/>
                </patternFill>
              </fill>
            </x14:dxf>
          </x14:cfRule>
          <x14:cfRule type="cellIs" priority="9" operator="equal" id="{11591868-0320-496B-A17E-EFD8A3A60C42}">
            <xm:f>Data!$H$2</xm:f>
            <x14:dxf>
              <fill>
                <patternFill>
                  <bgColor rgb="FFFF0000"/>
                </patternFill>
              </fill>
            </x14:dxf>
          </x14:cfRule>
          <xm:sqref>C16</xm:sqref>
        </x14:conditionalFormatting>
        <x14:conditionalFormatting xmlns:xm="http://schemas.microsoft.com/office/excel/2006/main">
          <x14:cfRule type="cellIs" priority="5" operator="equal" id="{65AE849B-74DB-4345-8910-7BD6478DA2A5}">
            <xm:f>Data!$B$3</xm:f>
            <x14:dxf>
              <fill>
                <patternFill>
                  <bgColor rgb="FFFF0000"/>
                </patternFill>
              </fill>
            </x14:dxf>
          </x14:cfRule>
          <xm:sqref>C30</xm:sqref>
        </x14:conditionalFormatting>
        <x14:conditionalFormatting xmlns:xm="http://schemas.microsoft.com/office/excel/2006/main">
          <x14:cfRule type="cellIs" priority="3" operator="equal" id="{E5F0CD53-BF0A-4A22-9DDB-EF8D6F9E23D0}">
            <xm:f>Data!$B$3</xm:f>
            <x14:dxf>
              <fill>
                <patternFill>
                  <bgColor rgb="FFFF0000"/>
                </patternFill>
              </fill>
            </x14:dxf>
          </x14:cfRule>
          <x14:cfRule type="cellIs" priority="4" operator="equal" id="{E7A44F6C-121D-4639-84D7-FF282B85433B}">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zoomScaleNormal="100" workbookViewId="0">
      <selection activeCell="C2" sqref="C2"/>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c r="D2" s="10"/>
    </row>
    <row r="3" spans="1:4" x14ac:dyDescent="0.25">
      <c r="A3" s="9"/>
      <c r="B3" s="18" t="s">
        <v>20</v>
      </c>
      <c r="C3" s="13"/>
      <c r="D3" s="10"/>
    </row>
    <row r="4" spans="1:4" x14ac:dyDescent="0.25">
      <c r="A4" s="9"/>
      <c r="B4" s="18" t="s">
        <v>14</v>
      </c>
      <c r="C4" s="14"/>
      <c r="D4" s="10"/>
    </row>
    <row r="5" spans="1:4" x14ac:dyDescent="0.25">
      <c r="A5" s="9"/>
      <c r="B5" s="18" t="s">
        <v>15</v>
      </c>
      <c r="C5" s="14"/>
      <c r="D5" s="10"/>
    </row>
    <row r="6" spans="1:4" x14ac:dyDescent="0.25">
      <c r="A6" s="9"/>
      <c r="B6" s="18" t="s">
        <v>33</v>
      </c>
      <c r="C6" s="14"/>
      <c r="D6" s="10"/>
    </row>
    <row r="7" spans="1:4" x14ac:dyDescent="0.25">
      <c r="A7" s="9"/>
      <c r="B7" s="18" t="s">
        <v>34</v>
      </c>
      <c r="C7" s="14"/>
      <c r="D7" s="10"/>
    </row>
    <row r="8" spans="1:4" x14ac:dyDescent="0.25">
      <c r="A8" s="9"/>
      <c r="B8" s="18" t="s">
        <v>35</v>
      </c>
      <c r="C8" s="46"/>
      <c r="D8" s="10"/>
    </row>
    <row r="9" spans="1:4" x14ac:dyDescent="0.25">
      <c r="A9" s="9"/>
      <c r="B9" s="18" t="s">
        <v>44</v>
      </c>
      <c r="C9" s="14"/>
      <c r="D9" s="10"/>
    </row>
    <row r="10" spans="1:4" x14ac:dyDescent="0.25">
      <c r="A10" s="9"/>
      <c r="B10" s="18" t="s">
        <v>45</v>
      </c>
      <c r="C10" s="14"/>
      <c r="D10" s="10"/>
    </row>
    <row r="11" spans="1:4" x14ac:dyDescent="0.25">
      <c r="B11" s="19"/>
      <c r="C11" s="12"/>
    </row>
    <row r="12" spans="1:4" x14ac:dyDescent="0.25">
      <c r="A12" s="9"/>
      <c r="B12" s="18" t="s">
        <v>28</v>
      </c>
      <c r="C12" s="23"/>
      <c r="D12" s="10"/>
    </row>
    <row r="13" spans="1:4" x14ac:dyDescent="0.25">
      <c r="A13" s="9"/>
      <c r="B13" s="18" t="s">
        <v>32</v>
      </c>
      <c r="C13" s="14"/>
      <c r="D13" s="10"/>
    </row>
    <row r="14" spans="1:4" x14ac:dyDescent="0.25">
      <c r="A14" s="9"/>
      <c r="B14" s="18" t="s">
        <v>40</v>
      </c>
      <c r="C14" s="14"/>
      <c r="D14" s="10"/>
    </row>
    <row r="15" spans="1:4" x14ac:dyDescent="0.25">
      <c r="A15" s="9"/>
      <c r="B15" s="18" t="s">
        <v>36</v>
      </c>
      <c r="C15" s="14"/>
      <c r="D15" s="10"/>
    </row>
    <row r="16" spans="1:4" x14ac:dyDescent="0.25">
      <c r="A16" s="9"/>
      <c r="B16" s="18" t="s">
        <v>56</v>
      </c>
      <c r="C16" s="14"/>
      <c r="D16" s="10"/>
    </row>
    <row r="17" spans="1:4" x14ac:dyDescent="0.25">
      <c r="A17" s="9"/>
      <c r="B17" s="18" t="s">
        <v>29</v>
      </c>
      <c r="C17" s="14"/>
      <c r="D17" s="10"/>
    </row>
    <row r="18" spans="1:4" x14ac:dyDescent="0.25">
      <c r="A18" s="9"/>
      <c r="B18" s="18" t="s">
        <v>47</v>
      </c>
      <c r="C18" s="14"/>
      <c r="D18" s="10"/>
    </row>
    <row r="19" spans="1:4" x14ac:dyDescent="0.25">
      <c r="A19" s="9"/>
      <c r="B19" s="18" t="s">
        <v>30</v>
      </c>
      <c r="C19" s="14"/>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c r="D22" s="10"/>
    </row>
    <row r="23" spans="1:4" x14ac:dyDescent="0.25">
      <c r="A23" s="9"/>
      <c r="B23" s="24" t="s">
        <v>48</v>
      </c>
      <c r="C23" s="14"/>
      <c r="D23" s="10"/>
    </row>
    <row r="24" spans="1:4" x14ac:dyDescent="0.25">
      <c r="A24" s="9"/>
      <c r="B24" s="24" t="s">
        <v>49</v>
      </c>
      <c r="C24" s="14"/>
      <c r="D24" s="10"/>
    </row>
    <row r="25" spans="1:4" x14ac:dyDescent="0.25">
      <c r="A25" s="9"/>
      <c r="B25" s="24" t="s">
        <v>53</v>
      </c>
      <c r="C25" s="14"/>
      <c r="D25" s="10"/>
    </row>
    <row r="26" spans="1:4" x14ac:dyDescent="0.25">
      <c r="A26" s="9"/>
      <c r="B26" s="24" t="s">
        <v>60</v>
      </c>
      <c r="C26" s="14"/>
      <c r="D26" s="10"/>
    </row>
    <row r="27" spans="1:4" x14ac:dyDescent="0.25">
      <c r="A27" s="9"/>
      <c r="B27" s="18" t="s">
        <v>61</v>
      </c>
      <c r="C27" s="14"/>
      <c r="D27" s="10"/>
    </row>
    <row r="28" spans="1:4" x14ac:dyDescent="0.25">
      <c r="A28" s="9"/>
      <c r="B28" s="18" t="s">
        <v>51</v>
      </c>
      <c r="C28" s="14"/>
      <c r="D28" s="10"/>
    </row>
    <row r="29" spans="1:4" x14ac:dyDescent="0.25">
      <c r="A29" s="9"/>
      <c r="B29" s="18" t="s">
        <v>52</v>
      </c>
      <c r="C29" s="14"/>
      <c r="D29" s="10"/>
    </row>
    <row r="30" spans="1:4" x14ac:dyDescent="0.25">
      <c r="A30" s="9"/>
      <c r="B30" s="18" t="s">
        <v>62</v>
      </c>
      <c r="C30" s="14"/>
      <c r="D30" s="10"/>
    </row>
    <row r="31" spans="1:4" x14ac:dyDescent="0.25">
      <c r="A31" s="9"/>
      <c r="B31" s="18" t="s">
        <v>63</v>
      </c>
      <c r="C31" s="14"/>
      <c r="D31" s="10"/>
    </row>
    <row r="32" spans="1:4" x14ac:dyDescent="0.25">
      <c r="A32" s="9"/>
      <c r="B32" s="18" t="s">
        <v>46</v>
      </c>
      <c r="C32" s="14"/>
      <c r="D32" s="10"/>
    </row>
    <row r="33" spans="1:4" ht="6.75" customHeight="1" x14ac:dyDescent="0.25">
      <c r="B33" s="19"/>
      <c r="C33" s="12"/>
    </row>
    <row r="34" spans="1:4" x14ac:dyDescent="0.25">
      <c r="A34" s="9"/>
      <c r="B34" s="18" t="s">
        <v>16</v>
      </c>
      <c r="C34" s="15"/>
      <c r="D34" s="10"/>
    </row>
    <row r="35" spans="1:4" x14ac:dyDescent="0.25">
      <c r="A35" s="9"/>
      <c r="B35" s="20" t="str">
        <f>IF(C34="ANO","Počet zpracovatelů:"," ")</f>
        <v xml:space="preserve"> </v>
      </c>
      <c r="C35" s="16"/>
      <c r="D35" s="10"/>
    </row>
    <row r="36" spans="1:4" ht="6.75" customHeight="1" x14ac:dyDescent="0.25">
      <c r="B36" s="19"/>
      <c r="C36" s="12">
        <v>3</v>
      </c>
    </row>
    <row r="37" spans="1:4" x14ac:dyDescent="0.25">
      <c r="B37" s="18" t="str">
        <f>IF(C35&gt;0,"ZPRACOVATEL 1"," ")</f>
        <v xml:space="preserve"> </v>
      </c>
      <c r="C37" s="12"/>
    </row>
    <row r="38" spans="1:4" x14ac:dyDescent="0.25">
      <c r="A38" s="9"/>
      <c r="B38" s="18" t="str">
        <f>IF(C35&gt;0,"Firma (název) zpracovatele:"," ")</f>
        <v xml:space="preserve"> </v>
      </c>
      <c r="C38" s="14" t="str">
        <f t="shared" ref="C38:C43" si="0">IF(B38=" "," ","")</f>
        <v xml:space="preserve"> </v>
      </c>
      <c r="D38" s="10"/>
    </row>
    <row r="39" spans="1:4" x14ac:dyDescent="0.25">
      <c r="A39" s="9"/>
      <c r="B39" s="18" t="str">
        <f>IF(C35&gt;0,"se sídlem:"," ")</f>
        <v xml:space="preserve"> </v>
      </c>
      <c r="C39" s="14" t="str">
        <f t="shared" si="0"/>
        <v xml:space="preserve"> </v>
      </c>
      <c r="D39" s="10"/>
    </row>
    <row r="40" spans="1:4" x14ac:dyDescent="0.25">
      <c r="A40" s="9"/>
      <c r="B40" s="18" t="str">
        <f>IF(C35&gt;0,"IČ:"," ")</f>
        <v xml:space="preserve"> </v>
      </c>
      <c r="C40" s="14" t="str">
        <f t="shared" si="0"/>
        <v xml:space="preserve"> </v>
      </c>
      <c r="D40" s="10"/>
    </row>
    <row r="41" spans="1:4" x14ac:dyDescent="0.25">
      <c r="A41" s="9"/>
      <c r="B41" s="18" t="str">
        <f>IF(C35&gt;0,"odpovědná osoba:"," ")</f>
        <v xml:space="preserve"> </v>
      </c>
      <c r="C41" s="14" t="str">
        <f t="shared" si="0"/>
        <v xml:space="preserve"> </v>
      </c>
      <c r="D41" s="10"/>
    </row>
    <row r="42" spans="1:4" x14ac:dyDescent="0.25">
      <c r="A42" s="9"/>
      <c r="B42" s="18" t="str">
        <f>IF(C35&gt;0,"e-mail:"," ")</f>
        <v xml:space="preserve"> </v>
      </c>
      <c r="C42" s="14" t="str">
        <f t="shared" si="0"/>
        <v xml:space="preserve"> </v>
      </c>
      <c r="D42" s="10"/>
    </row>
    <row r="43" spans="1:4" x14ac:dyDescent="0.25">
      <c r="A43" s="9"/>
      <c r="B43" s="18" t="str">
        <f>IF(C35&gt;0,"telefon:"," ")</f>
        <v xml:space="preserve"> </v>
      </c>
      <c r="C43" s="14" t="str">
        <f t="shared" si="0"/>
        <v xml:space="preserve"> </v>
      </c>
      <c r="D43" s="10"/>
    </row>
    <row r="44" spans="1:4" x14ac:dyDescent="0.25">
      <c r="A44" s="9"/>
      <c r="B44" s="18" t="str">
        <f>IF(C35&gt;0,"Smlouva o zpracování OÚ:"," ")</f>
        <v xml:space="preserve"> </v>
      </c>
      <c r="C44" s="14" t="s">
        <v>25</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1">IF(B48=" "," ","")</f>
        <v xml:space="preserve"> </v>
      </c>
      <c r="D48" s="10"/>
    </row>
    <row r="49" spans="1:4" x14ac:dyDescent="0.25">
      <c r="A49" s="9"/>
      <c r="B49" s="18" t="str">
        <f>IF(C35&gt;1,"se sídlem:"," ")</f>
        <v xml:space="preserve"> </v>
      </c>
      <c r="C49" s="14" t="str">
        <f t="shared" si="1"/>
        <v xml:space="preserve"> </v>
      </c>
      <c r="D49" s="10"/>
    </row>
    <row r="50" spans="1:4" x14ac:dyDescent="0.25">
      <c r="A50" s="9"/>
      <c r="B50" s="18" t="str">
        <f>IF(C35&gt;1,"IČ:"," ")</f>
        <v xml:space="preserve"> </v>
      </c>
      <c r="C50" s="14" t="str">
        <f t="shared" si="1"/>
        <v xml:space="preserve"> </v>
      </c>
      <c r="D50" s="10"/>
    </row>
    <row r="51" spans="1:4" x14ac:dyDescent="0.25">
      <c r="A51" s="9"/>
      <c r="B51" s="18" t="str">
        <f>IF(C35&gt;1,"odpovědná osoba:"," ")</f>
        <v xml:space="preserve"> </v>
      </c>
      <c r="C51" s="14" t="str">
        <f t="shared" si="1"/>
        <v xml:space="preserve"> </v>
      </c>
      <c r="D51" s="10"/>
    </row>
    <row r="52" spans="1:4" x14ac:dyDescent="0.25">
      <c r="A52" s="9"/>
      <c r="B52" s="18" t="str">
        <f>IF(C35&gt;1,"e-mail:"," ")</f>
        <v xml:space="preserve"> </v>
      </c>
      <c r="C52" s="14" t="str">
        <f t="shared" si="1"/>
        <v xml:space="preserve"> </v>
      </c>
      <c r="D52" s="10"/>
    </row>
    <row r="53" spans="1:4" x14ac:dyDescent="0.25">
      <c r="A53" s="9"/>
      <c r="B53" s="18" t="str">
        <f>IF(C35&gt;1,"telefon:"," ")</f>
        <v xml:space="preserve"> </v>
      </c>
      <c r="C53" s="14" t="str">
        <f t="shared" si="1"/>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2">IF(B58=" "," ","")</f>
        <v xml:space="preserve"> </v>
      </c>
      <c r="D58" s="10"/>
    </row>
    <row r="59" spans="1:4" x14ac:dyDescent="0.25">
      <c r="A59" s="9"/>
      <c r="B59" s="18" t="str">
        <f>IF(C35&gt;2,"se sídlem:"," ")</f>
        <v xml:space="preserve"> </v>
      </c>
      <c r="C59" s="14" t="str">
        <f t="shared" si="2"/>
        <v xml:space="preserve"> </v>
      </c>
      <c r="D59" s="10"/>
    </row>
    <row r="60" spans="1:4" x14ac:dyDescent="0.25">
      <c r="A60" s="9"/>
      <c r="B60" s="18" t="str">
        <f>IF(C35&gt;2,"IČ:"," ")</f>
        <v xml:space="preserve"> </v>
      </c>
      <c r="C60" s="14" t="str">
        <f t="shared" si="2"/>
        <v xml:space="preserve"> </v>
      </c>
      <c r="D60" s="10"/>
    </row>
    <row r="61" spans="1:4" x14ac:dyDescent="0.25">
      <c r="A61" s="9"/>
      <c r="B61" s="18" t="str">
        <f>IF(C35&gt;2,"odpovědná osoba:"," ")</f>
        <v xml:space="preserve"> </v>
      </c>
      <c r="C61" s="14" t="str">
        <f t="shared" si="2"/>
        <v xml:space="preserve"> </v>
      </c>
      <c r="D61" s="10"/>
    </row>
    <row r="62" spans="1:4" x14ac:dyDescent="0.25">
      <c r="A62" s="9"/>
      <c r="B62" s="18" t="str">
        <f>IF(C35&gt;2,"e-mail:"," ")</f>
        <v xml:space="preserve"> </v>
      </c>
      <c r="C62" s="14" t="str">
        <f t="shared" si="2"/>
        <v xml:space="preserve"> </v>
      </c>
      <c r="D62" s="10"/>
    </row>
    <row r="63" spans="1:4" x14ac:dyDescent="0.25">
      <c r="A63" s="9"/>
      <c r="B63" s="18" t="str">
        <f>IF(C35&gt;2,"telefon:"," ")</f>
        <v xml:space="preserve"> </v>
      </c>
      <c r="C63" s="14" t="str">
        <f t="shared" si="2"/>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3">IF(B68=" "," ","")</f>
        <v xml:space="preserve"> </v>
      </c>
      <c r="D68" s="10"/>
    </row>
    <row r="69" spans="1:4" x14ac:dyDescent="0.25">
      <c r="A69" s="9"/>
      <c r="B69" s="18" t="str">
        <f>IF(C35&gt;3,"se sídlem:"," ")</f>
        <v xml:space="preserve"> </v>
      </c>
      <c r="C69" s="14" t="str">
        <f t="shared" si="3"/>
        <v xml:space="preserve"> </v>
      </c>
      <c r="D69" s="10"/>
    </row>
    <row r="70" spans="1:4" x14ac:dyDescent="0.25">
      <c r="A70" s="9"/>
      <c r="B70" s="18" t="str">
        <f>IF(C35&gt;3,"IČ:"," ")</f>
        <v xml:space="preserve"> </v>
      </c>
      <c r="C70" s="14" t="str">
        <f t="shared" si="3"/>
        <v xml:space="preserve"> </v>
      </c>
      <c r="D70" s="10"/>
    </row>
    <row r="71" spans="1:4" x14ac:dyDescent="0.25">
      <c r="A71" s="9"/>
      <c r="B71" s="18" t="str">
        <f>IF(C35&gt;3,"odpovědná osoba:"," ")</f>
        <v xml:space="preserve"> </v>
      </c>
      <c r="C71" s="14" t="str">
        <f t="shared" si="3"/>
        <v xml:space="preserve"> </v>
      </c>
      <c r="D71" s="10"/>
    </row>
    <row r="72" spans="1:4" x14ac:dyDescent="0.25">
      <c r="A72" s="9"/>
      <c r="B72" s="18" t="str">
        <f>IF(C35&gt;3,"e-mail:"," ")</f>
        <v xml:space="preserve"> </v>
      </c>
      <c r="C72" s="14" t="str">
        <f t="shared" si="3"/>
        <v xml:space="preserve"> </v>
      </c>
      <c r="D72" s="10"/>
    </row>
    <row r="73" spans="1:4" x14ac:dyDescent="0.25">
      <c r="A73" s="9"/>
      <c r="B73" s="18" t="str">
        <f>IF(C35&gt;3,"telefon:"," ")</f>
        <v xml:space="preserve"> </v>
      </c>
      <c r="C73" s="14" t="str">
        <f t="shared" si="3"/>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4">IF(B78=" "," ","")</f>
        <v xml:space="preserve"> </v>
      </c>
      <c r="D78" s="10"/>
    </row>
    <row r="79" spans="1:4" x14ac:dyDescent="0.25">
      <c r="A79" s="9"/>
      <c r="B79" s="18" t="str">
        <f>IF(C35&gt;4,"se sídlem:"," ")</f>
        <v xml:space="preserve"> </v>
      </c>
      <c r="C79" s="14" t="str">
        <f t="shared" si="4"/>
        <v xml:space="preserve"> </v>
      </c>
      <c r="D79" s="10"/>
    </row>
    <row r="80" spans="1:4" x14ac:dyDescent="0.25">
      <c r="A80" s="9"/>
      <c r="B80" s="18" t="str">
        <f>IF(C35&gt;4,"IČ:"," ")</f>
        <v xml:space="preserve"> </v>
      </c>
      <c r="C80" s="14" t="str">
        <f t="shared" si="4"/>
        <v xml:space="preserve"> </v>
      </c>
      <c r="D80" s="10"/>
    </row>
    <row r="81" spans="1:4" x14ac:dyDescent="0.25">
      <c r="A81" s="9"/>
      <c r="B81" s="18" t="str">
        <f>IF(C35&gt;4,"odpovědná osoba:"," ")</f>
        <v xml:space="preserve"> </v>
      </c>
      <c r="C81" s="14" t="str">
        <f t="shared" si="4"/>
        <v xml:space="preserve"> </v>
      </c>
      <c r="D81" s="10"/>
    </row>
    <row r="82" spans="1:4" x14ac:dyDescent="0.25">
      <c r="A82" s="9"/>
      <c r="B82" s="18" t="str">
        <f>IF(C35&gt;4,"e-mail:"," ")</f>
        <v xml:space="preserve"> </v>
      </c>
      <c r="C82" s="14" t="str">
        <f t="shared" si="4"/>
        <v xml:space="preserve"> </v>
      </c>
      <c r="D82" s="10"/>
    </row>
    <row r="83" spans="1:4" x14ac:dyDescent="0.25">
      <c r="A83" s="9"/>
      <c r="B83" s="18" t="str">
        <f>IF(C35&gt;4,"telefon:"," ")</f>
        <v xml:space="preserve"> </v>
      </c>
      <c r="C83" s="14" t="str">
        <f t="shared" si="4"/>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conditionalFormatting sqref="B38">
    <cfRule type="cellIs" dxfId="83" priority="114" operator="equal">
      <formula>" "</formula>
    </cfRule>
  </conditionalFormatting>
  <conditionalFormatting sqref="B40:C45 B39">
    <cfRule type="cellIs" dxfId="82" priority="109" operator="equal">
      <formula>" "</formula>
    </cfRule>
  </conditionalFormatting>
  <conditionalFormatting sqref="B35">
    <cfRule type="cellIs" dxfId="81" priority="107" operator="equal">
      <formula>" "</formula>
    </cfRule>
  </conditionalFormatting>
  <conditionalFormatting sqref="B37">
    <cfRule type="cellIs" dxfId="80" priority="106" operator="equal">
      <formula>" "</formula>
    </cfRule>
  </conditionalFormatting>
  <conditionalFormatting sqref="C40:C45">
    <cfRule type="cellIs" dxfId="79" priority="98" operator="equal">
      <formula>" "</formula>
    </cfRule>
    <cfRule type="cellIs" dxfId="78" priority="104" operator="equal">
      <formula>" "</formula>
    </cfRule>
  </conditionalFormatting>
  <conditionalFormatting sqref="C40">
    <cfRule type="cellIs" dxfId="77" priority="102" operator="equal">
      <formula>" "</formula>
    </cfRule>
  </conditionalFormatting>
  <conditionalFormatting sqref="C41">
    <cfRule type="cellIs" dxfId="76" priority="101" operator="equal">
      <formula>" "</formula>
    </cfRule>
  </conditionalFormatting>
  <conditionalFormatting sqref="C42">
    <cfRule type="cellIs" dxfId="75" priority="100" operator="equal">
      <formula>" "</formula>
    </cfRule>
  </conditionalFormatting>
  <conditionalFormatting sqref="C43">
    <cfRule type="cellIs" dxfId="74" priority="99" operator="equal">
      <formula>" "</formula>
    </cfRule>
  </conditionalFormatting>
  <conditionalFormatting sqref="C35">
    <cfRule type="expression" dxfId="73" priority="94">
      <formula>$B$35="Počet zpracovatelů:"</formula>
    </cfRule>
  </conditionalFormatting>
  <conditionalFormatting sqref="C44">
    <cfRule type="expression" dxfId="72" priority="93">
      <formula>$B$44="Smlouva o zpracování OÚ:"</formula>
    </cfRule>
  </conditionalFormatting>
  <conditionalFormatting sqref="B48:C48">
    <cfRule type="cellIs" dxfId="71" priority="92" operator="equal">
      <formula>" "</formula>
    </cfRule>
  </conditionalFormatting>
  <conditionalFormatting sqref="B49:C53 B55:C55 B54">
    <cfRule type="cellIs" dxfId="70" priority="91" operator="equal">
      <formula>" "</formula>
    </cfRule>
  </conditionalFormatting>
  <conditionalFormatting sqref="B47">
    <cfRule type="cellIs" dxfId="69" priority="90" operator="equal">
      <formula>" "</formula>
    </cfRule>
  </conditionalFormatting>
  <conditionalFormatting sqref="C48:C53 C55">
    <cfRule type="cellIs" dxfId="68" priority="83" operator="equal">
      <formula>" "</formula>
    </cfRule>
    <cfRule type="cellIs" dxfId="67" priority="89" operator="equal">
      <formula>" "</formula>
    </cfRule>
  </conditionalFormatting>
  <conditionalFormatting sqref="C49">
    <cfRule type="cellIs" dxfId="66" priority="88" operator="equal">
      <formula>" "</formula>
    </cfRule>
  </conditionalFormatting>
  <conditionalFormatting sqref="C50">
    <cfRule type="cellIs" dxfId="65" priority="87" operator="equal">
      <formula>" "</formula>
    </cfRule>
  </conditionalFormatting>
  <conditionalFormatting sqref="C51">
    <cfRule type="cellIs" dxfId="64" priority="86" operator="equal">
      <formula>" "</formula>
    </cfRule>
  </conditionalFormatting>
  <conditionalFormatting sqref="C52">
    <cfRule type="cellIs" dxfId="63" priority="85" operator="equal">
      <formula>" "</formula>
    </cfRule>
  </conditionalFormatting>
  <conditionalFormatting sqref="C53">
    <cfRule type="cellIs" dxfId="62" priority="84" operator="equal">
      <formula>" "</formula>
    </cfRule>
  </conditionalFormatting>
  <conditionalFormatting sqref="B58:C58">
    <cfRule type="cellIs" dxfId="61" priority="81" operator="equal">
      <formula>" "</formula>
    </cfRule>
  </conditionalFormatting>
  <conditionalFormatting sqref="B59:C65">
    <cfRule type="cellIs" dxfId="60" priority="80" operator="equal">
      <formula>" "</formula>
    </cfRule>
  </conditionalFormatting>
  <conditionalFormatting sqref="B57">
    <cfRule type="cellIs" dxfId="59" priority="79" operator="equal">
      <formula>" "</formula>
    </cfRule>
  </conditionalFormatting>
  <conditionalFormatting sqref="C58:C65">
    <cfRule type="cellIs" dxfId="58" priority="72" operator="equal">
      <formula>" "</formula>
    </cfRule>
    <cfRule type="cellIs" dxfId="57" priority="78" operator="equal">
      <formula>" "</formula>
    </cfRule>
  </conditionalFormatting>
  <conditionalFormatting sqref="C59">
    <cfRule type="cellIs" dxfId="56" priority="77" operator="equal">
      <formula>" "</formula>
    </cfRule>
  </conditionalFormatting>
  <conditionalFormatting sqref="C60">
    <cfRule type="cellIs" dxfId="55" priority="76" operator="equal">
      <formula>" "</formula>
    </cfRule>
  </conditionalFormatting>
  <conditionalFormatting sqref="C61">
    <cfRule type="cellIs" dxfId="54" priority="75" operator="equal">
      <formula>" "</formula>
    </cfRule>
  </conditionalFormatting>
  <conditionalFormatting sqref="C62">
    <cfRule type="cellIs" dxfId="53" priority="74" operator="equal">
      <formula>" "</formula>
    </cfRule>
  </conditionalFormatting>
  <conditionalFormatting sqref="C63">
    <cfRule type="cellIs" dxfId="52" priority="73" operator="equal">
      <formula>" "</formula>
    </cfRule>
  </conditionalFormatting>
  <conditionalFormatting sqref="C64">
    <cfRule type="expression" dxfId="51" priority="71">
      <formula>$B$64="Smlouva o zpracování OÚ:"</formula>
    </cfRule>
  </conditionalFormatting>
  <conditionalFormatting sqref="B68:C68">
    <cfRule type="cellIs" dxfId="50" priority="70" operator="equal">
      <formula>" "</formula>
    </cfRule>
  </conditionalFormatting>
  <conditionalFormatting sqref="B69:C75">
    <cfRule type="cellIs" dxfId="49" priority="69" operator="equal">
      <formula>" "</formula>
    </cfRule>
  </conditionalFormatting>
  <conditionalFormatting sqref="B67">
    <cfRule type="cellIs" dxfId="48" priority="68" operator="equal">
      <formula>" "</formula>
    </cfRule>
  </conditionalFormatting>
  <conditionalFormatting sqref="C68:C75">
    <cfRule type="cellIs" dxfId="47" priority="61" operator="equal">
      <formula>" "</formula>
    </cfRule>
    <cfRule type="cellIs" dxfId="46" priority="67" operator="equal">
      <formula>" "</formula>
    </cfRule>
  </conditionalFormatting>
  <conditionalFormatting sqref="C69">
    <cfRule type="cellIs" dxfId="45" priority="66" operator="equal">
      <formula>" "</formula>
    </cfRule>
  </conditionalFormatting>
  <conditionalFormatting sqref="C70">
    <cfRule type="cellIs" dxfId="44" priority="65" operator="equal">
      <formula>" "</formula>
    </cfRule>
  </conditionalFormatting>
  <conditionalFormatting sqref="C71">
    <cfRule type="cellIs" dxfId="43" priority="64" operator="equal">
      <formula>" "</formula>
    </cfRule>
  </conditionalFormatting>
  <conditionalFormatting sqref="C72">
    <cfRule type="cellIs" dxfId="42" priority="63" operator="equal">
      <formula>" "</formula>
    </cfRule>
  </conditionalFormatting>
  <conditionalFormatting sqref="C73">
    <cfRule type="cellIs" dxfId="41" priority="62" operator="equal">
      <formula>" "</formula>
    </cfRule>
  </conditionalFormatting>
  <conditionalFormatting sqref="C74">
    <cfRule type="expression" dxfId="40" priority="60">
      <formula>$B$74="Smlouva o zpracování OÚ:"</formula>
    </cfRule>
  </conditionalFormatting>
  <conditionalFormatting sqref="B78:C78">
    <cfRule type="cellIs" dxfId="39" priority="59" operator="equal">
      <formula>" "</formula>
    </cfRule>
  </conditionalFormatting>
  <conditionalFormatting sqref="B79:C85">
    <cfRule type="cellIs" dxfId="38" priority="58" operator="equal">
      <formula>" "</formula>
    </cfRule>
  </conditionalFormatting>
  <conditionalFormatting sqref="B77">
    <cfRule type="cellIs" dxfId="37" priority="57" operator="equal">
      <formula>" "</formula>
    </cfRule>
  </conditionalFormatting>
  <conditionalFormatting sqref="C78:C85">
    <cfRule type="cellIs" dxfId="36" priority="50" operator="equal">
      <formula>" "</formula>
    </cfRule>
    <cfRule type="cellIs" dxfId="35" priority="56" operator="equal">
      <formula>" "</formula>
    </cfRule>
  </conditionalFormatting>
  <conditionalFormatting sqref="C79">
    <cfRule type="cellIs" dxfId="34" priority="55" operator="equal">
      <formula>" "</formula>
    </cfRule>
  </conditionalFormatting>
  <conditionalFormatting sqref="C80">
    <cfRule type="cellIs" dxfId="33" priority="54" operator="equal">
      <formula>" "</formula>
    </cfRule>
  </conditionalFormatting>
  <conditionalFormatting sqref="C81">
    <cfRule type="cellIs" dxfId="32" priority="53" operator="equal">
      <formula>" "</formula>
    </cfRule>
  </conditionalFormatting>
  <conditionalFormatting sqref="C82">
    <cfRule type="cellIs" dxfId="31" priority="52" operator="equal">
      <formula>" "</formula>
    </cfRule>
  </conditionalFormatting>
  <conditionalFormatting sqref="C83">
    <cfRule type="cellIs" dxfId="30" priority="51" operator="equal">
      <formula>" "</formula>
    </cfRule>
  </conditionalFormatting>
  <conditionalFormatting sqref="C84">
    <cfRule type="expression" dxfId="29" priority="49">
      <formula>$B$84="Smlouva o zpracování OÚ:"</formula>
    </cfRule>
  </conditionalFormatting>
  <conditionalFormatting sqref="C54">
    <cfRule type="cellIs" dxfId="28" priority="48" operator="equal">
      <formula>" "</formula>
    </cfRule>
  </conditionalFormatting>
  <conditionalFormatting sqref="C54">
    <cfRule type="cellIs" dxfId="27" priority="46" operator="equal">
      <formula>" "</formula>
    </cfRule>
    <cfRule type="cellIs" dxfId="26" priority="47" operator="equal">
      <formula>" "</formula>
    </cfRule>
  </conditionalFormatting>
  <conditionalFormatting sqref="C54">
    <cfRule type="expression" dxfId="25" priority="45">
      <formula>$B$54="Smlouva o zpracování OÚ:"</formula>
    </cfRule>
  </conditionalFormatting>
  <conditionalFormatting sqref="C38">
    <cfRule type="cellIs" dxfId="24" priority="44" operator="equal">
      <formula>" "</formula>
    </cfRule>
  </conditionalFormatting>
  <conditionalFormatting sqref="C39">
    <cfRule type="cellIs" dxfId="23" priority="43" operator="equal">
      <formula>" "</formula>
    </cfRule>
  </conditionalFormatting>
  <conditionalFormatting sqref="C38:C39">
    <cfRule type="cellIs" dxfId="22" priority="40" operator="equal">
      <formula>" "</formula>
    </cfRule>
    <cfRule type="cellIs" dxfId="21" priority="42" operator="equal">
      <formula>" "</formula>
    </cfRule>
  </conditionalFormatting>
  <conditionalFormatting sqref="C39">
    <cfRule type="cellIs" dxfId="20" priority="41" operator="equal">
      <formula>" "</formula>
    </cfRule>
  </conditionalFormatting>
  <conditionalFormatting sqref="C22">
    <cfRule type="cellIs" dxfId="19" priority="38" operator="equal">
      <formula>"NEVÍM"</formula>
    </cfRule>
    <cfRule type="cellIs" dxfId="18" priority="39" operator="equal">
      <formula>"ANO"</formula>
    </cfRule>
  </conditionalFormatting>
  <conditionalFormatting sqref="C20">
    <cfRule type="expression" dxfId="17" priority="34">
      <formula>$B$20="      - jejich druh:"</formula>
    </cfRule>
  </conditionalFormatting>
  <conditionalFormatting sqref="C21">
    <cfRule type="expression" dxfId="16" priority="33">
      <formula>$B$20="      - jejich druh:"</formula>
    </cfRule>
  </conditionalFormatting>
  <conditionalFormatting sqref="C19">
    <cfRule type="cellIs" dxfId="15" priority="32" operator="equal">
      <formula>"NEVÍM"</formula>
    </cfRule>
  </conditionalFormatting>
  <conditionalFormatting sqref="C32">
    <cfRule type="cellIs" dxfId="14" priority="29" operator="equal">
      <formula>"NEVÍM"</formula>
    </cfRule>
    <cfRule type="cellIs" dxfId="13" priority="30" operator="equal">
      <formula>"ANO"</formula>
    </cfRule>
  </conditionalFormatting>
  <conditionalFormatting sqref="C29">
    <cfRule type="cellIs" dxfId="12" priority="26" operator="equal">
      <formula>"NEVÍM"</formula>
    </cfRule>
    <cfRule type="cellIs" dxfId="11" priority="27" operator="equal">
      <formula>"ANO"</formula>
    </cfRule>
  </conditionalFormatting>
  <conditionalFormatting sqref="C31">
    <cfRule type="expression" dxfId="10" priority="2">
      <formula>$C$30="NE"</formula>
    </cfRule>
  </conditionalFormatting>
  <conditionalFormatting sqref="B31">
    <cfRule type="expression" dxfId="9" priority="1">
      <formula>$C$30="NE"</formula>
    </cfRule>
  </conditionalFormatting>
  <dataValidations count="1">
    <dataValidation type="whole" allowBlank="1" showInputMessage="1" showErrorMessage="1" sqref="C46:C47 C56:C57 C66:C67 C76:C77 C35:C37">
      <formula1>1</formula1>
      <formula2>5</formula2>
    </dataValidation>
  </dataValidations>
  <pageMargins left="0.7" right="0.7" top="0.78740157499999996" bottom="0.78740157499999996" header="0.3" footer="0.3"/>
  <pageSetup paperSize="9" orientation="landscape" horizontalDpi="0" verticalDpi="0" r:id="rId1"/>
  <legacyDrawing r:id="rId2"/>
  <extLst>
    <ext xmlns:x14="http://schemas.microsoft.com/office/spreadsheetml/2009/9/main" uri="{78C0D931-6437-407d-A8EE-F0AAD7539E65}">
      <x14:conditionalFormattings>
        <x14:conditionalFormatting xmlns:xm="http://schemas.microsoft.com/office/excel/2006/main">
          <x14:cfRule type="cellIs" priority="22" operator="equal" id="{1DE6898B-C98E-417C-802A-A1AB2DFB73BF}">
            <xm:f>Data!$G$4</xm:f>
            <x14:dxf>
              <fill>
                <patternFill>
                  <bgColor rgb="FFFF0000"/>
                </patternFill>
              </fill>
            </x14:dxf>
          </x14:cfRule>
          <x14:cfRule type="cellIs" priority="23" operator="equal" id="{AAEEACFD-2E90-4E24-A0C5-EABD6FA85945}">
            <xm:f>Data!$G$3</xm:f>
            <x14:dxf>
              <fill>
                <patternFill>
                  <bgColor rgb="FFFF0000"/>
                </patternFill>
              </fill>
            </x14:dxf>
          </x14:cfRule>
          <xm:sqref>C25</xm:sqref>
        </x14:conditionalFormatting>
        <x14:conditionalFormatting xmlns:xm="http://schemas.microsoft.com/office/excel/2006/main">
          <x14:cfRule type="cellIs" priority="12" operator="equal" id="{1EEE3BB3-FB07-4B8A-94F7-5EDB638B7055}">
            <xm:f>Data!$H$5</xm:f>
            <x14:dxf>
              <fill>
                <patternFill>
                  <bgColor rgb="FFFF0000"/>
                </patternFill>
              </fill>
            </x14:dxf>
          </x14:cfRule>
          <x14:cfRule type="cellIs" priority="13" operator="equal" id="{787054C9-4D6A-4EF2-90CA-6C38CBF57ECA}">
            <xm:f>Data!$H$4</xm:f>
            <x14:dxf>
              <fill>
                <patternFill>
                  <bgColor rgb="FFFF0000"/>
                </patternFill>
              </fill>
            </x14:dxf>
          </x14:cfRule>
          <x14:cfRule type="cellIs" priority="14" operator="equal" id="{340241A1-9088-4E20-8D9E-B949C9267E20}">
            <xm:f>Data!$H$3</xm:f>
            <x14:dxf>
              <fill>
                <patternFill>
                  <bgColor rgb="FFFF0000"/>
                </patternFill>
              </fill>
            </x14:dxf>
          </x14:cfRule>
          <x14:cfRule type="cellIs" priority="15" operator="equal" id="{91BF152B-6F00-4B7B-9E32-FEF2A8146AEC}">
            <xm:f>Data!$H$2</xm:f>
            <x14:dxf>
              <fill>
                <patternFill>
                  <bgColor rgb="FFFF0000"/>
                </patternFill>
              </fill>
            </x14:dxf>
          </x14:cfRule>
          <xm:sqref>C16</xm:sqref>
        </x14:conditionalFormatting>
        <x14:conditionalFormatting xmlns:xm="http://schemas.microsoft.com/office/excel/2006/main">
          <x14:cfRule type="cellIs" priority="5" operator="equal" id="{9BD0B37A-E0CD-4D97-83CA-044497EFF49D}">
            <xm:f>Data!$B$3</xm:f>
            <x14:dxf>
              <fill>
                <patternFill>
                  <bgColor rgb="FFFF0000"/>
                </patternFill>
              </fill>
            </x14:dxf>
          </x14:cfRule>
          <xm:sqref>C30</xm:sqref>
        </x14:conditionalFormatting>
        <x14:conditionalFormatting xmlns:xm="http://schemas.microsoft.com/office/excel/2006/main">
          <x14:cfRule type="cellIs" priority="3" operator="equal" id="{E37FB271-BB2C-46D0-BFA7-EC0875D28E85}">
            <xm:f>Data!$B$3</xm:f>
            <x14:dxf>
              <fill>
                <patternFill>
                  <bgColor rgb="FFFF0000"/>
                </patternFill>
              </fill>
            </x14:dxf>
          </x14:cfRule>
          <x14:cfRule type="cellIs" priority="4" operator="equal" id="{41E39904-CCCE-4117-BD63-91F8B61FB371}">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Data!$B$1:$B$3</xm:f>
          </x14:formula1>
          <xm:sqref>C19 C22 C29:C34</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Data!$E$1:$E$3</xm:f>
          </x14:formula1>
          <xm:sqref>C15</xm:sqref>
        </x14:dataValidation>
        <x14:dataValidation type="list" allowBlank="1" showInputMessage="1" showErrorMessage="1">
          <x14:formula1>
            <xm:f>Data!$G$1:$G$4</xm:f>
          </x14:formula1>
          <xm:sqref>C25</xm:sqref>
        </x14:dataValidation>
        <x14:dataValidation type="list" allowBlank="1" showInputMessage="1" showErrorMessage="1">
          <x14:formula1>
            <xm:f>Data!$H$1:$H$5</xm:f>
          </x14:formula1>
          <xm:sqref>C16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opLeftCell="M1" workbookViewId="0">
      <selection activeCell="Q13" sqref="Q13"/>
    </sheetView>
  </sheetViews>
  <sheetFormatPr defaultRowHeight="15" outlineLevelCol="1" x14ac:dyDescent="0.25"/>
  <cols>
    <col min="1" max="1" width="12.7109375" hidden="1" customWidth="1" outlineLevel="1"/>
    <col min="2" max="2" width="8.5703125" hidden="1" customWidth="1" outlineLevel="1"/>
    <col min="3" max="3" width="60" hidden="1" customWidth="1" outlineLevel="1"/>
    <col min="4" max="4" width="0" hidden="1" customWidth="1" outlineLevel="1"/>
    <col min="5" max="5" width="52.85546875" hidden="1" customWidth="1" outlineLevel="1"/>
    <col min="6" max="6" width="23" hidden="1" customWidth="1" outlineLevel="1"/>
    <col min="7" max="7" width="46.7109375" hidden="1" customWidth="1" outlineLevel="1"/>
    <col min="8" max="12" width="0" hidden="1" customWidth="1" outlineLevel="1"/>
    <col min="13" max="13" width="9.140625" collapsed="1"/>
  </cols>
  <sheetData>
    <row r="1" spans="1:8" x14ac:dyDescent="0.25">
      <c r="A1" t="s">
        <v>1</v>
      </c>
      <c r="B1" t="s">
        <v>17</v>
      </c>
      <c r="C1" t="s">
        <v>21</v>
      </c>
      <c r="E1" t="s">
        <v>37</v>
      </c>
      <c r="F1" t="s">
        <v>41</v>
      </c>
      <c r="G1" t="s">
        <v>18</v>
      </c>
      <c r="H1" t="s">
        <v>18</v>
      </c>
    </row>
    <row r="2" spans="1:8" x14ac:dyDescent="0.25">
      <c r="A2" t="s">
        <v>2</v>
      </c>
      <c r="B2" t="s">
        <v>18</v>
      </c>
      <c r="C2" t="s">
        <v>23</v>
      </c>
      <c r="D2">
        <v>1</v>
      </c>
      <c r="E2" t="s">
        <v>38</v>
      </c>
      <c r="F2" t="s">
        <v>42</v>
      </c>
      <c r="G2" t="s">
        <v>50</v>
      </c>
      <c r="H2" t="s">
        <v>57</v>
      </c>
    </row>
    <row r="3" spans="1:8" x14ac:dyDescent="0.25">
      <c r="B3" t="s">
        <v>19</v>
      </c>
      <c r="C3" t="s">
        <v>26</v>
      </c>
      <c r="D3">
        <v>2</v>
      </c>
      <c r="E3" t="s">
        <v>39</v>
      </c>
      <c r="F3" t="s">
        <v>43</v>
      </c>
      <c r="G3" t="s">
        <v>54</v>
      </c>
      <c r="H3" t="s">
        <v>58</v>
      </c>
    </row>
    <row r="4" spans="1:8" x14ac:dyDescent="0.25">
      <c r="C4" t="s">
        <v>22</v>
      </c>
      <c r="D4">
        <v>3</v>
      </c>
      <c r="G4" t="s">
        <v>55</v>
      </c>
      <c r="H4" t="s">
        <v>59</v>
      </c>
    </row>
    <row r="5" spans="1:8" x14ac:dyDescent="0.25">
      <c r="C5" t="s">
        <v>24</v>
      </c>
      <c r="D5">
        <v>4</v>
      </c>
      <c r="H5" t="s">
        <v>19</v>
      </c>
    </row>
    <row r="6" spans="1:8" x14ac:dyDescent="0.25">
      <c r="C6" t="s">
        <v>19</v>
      </c>
      <c r="D6">
        <v>5</v>
      </c>
    </row>
    <row r="7" spans="1:8" x14ac:dyDescent="0.25">
      <c r="C7" t="s">
        <v>25</v>
      </c>
      <c r="D7" t="s">
        <v>27</v>
      </c>
    </row>
    <row r="8" spans="1:8" x14ac:dyDescent="0.25">
      <c r="C8" t="s">
        <v>25</v>
      </c>
    </row>
  </sheetData>
  <sheetProtection algorithmName="SHA-512" hashValue="QX3Z77QtZ/aQXhSR6CJEWGTavFlN1Ksytrt790bzY23ynxdYPcj4D2wqbvQ3Qxs2EhNsT0PMxMNdgguGhPp09w==" saltValue="uRd7oJwgyUqcGwQmpNG8bg==" spinCount="100000" sheet="1" objects="1" scenarios="1" selectLockedCells="1" selectUnlockedCells="1"/>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1</vt:i4>
      </vt:variant>
    </vt:vector>
  </HeadingPairs>
  <TitlesOfParts>
    <vt:vector size="8" baseType="lpstr">
      <vt:lpstr>01</vt:lpstr>
      <vt:lpstr>Pokyny k vyplnění</vt:lpstr>
      <vt:lpstr>Úvod</vt:lpstr>
      <vt:lpstr>Vzor 1</vt:lpstr>
      <vt:lpstr>Vzor 2</vt:lpstr>
      <vt:lpstr>FORMULÁŘ</vt:lpstr>
      <vt:lpstr>Data</vt:lpstr>
      <vt:lpstr>'01'!Oblast_tisku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Veronika Richtrová</dc:creator>
  <cp:lastModifiedBy>Ondřej Halama</cp:lastModifiedBy>
  <cp:lastPrinted>2018-04-11T07:14:10Z</cp:lastPrinted>
  <dcterms:created xsi:type="dcterms:W3CDTF">2017-08-05T16:45:01Z</dcterms:created>
  <dcterms:modified xsi:type="dcterms:W3CDTF">2019-01-28T12:04:35Z</dcterms:modified>
</cp:coreProperties>
</file>